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4676" windowHeight="8676" activeTab="3"/>
  </bookViews>
  <sheets>
    <sheet name="Instructions" sheetId="1" r:id="rId1"/>
    <sheet name="Design" sheetId="2" state="hidden" r:id="rId2"/>
    <sheet name="Selection" sheetId="3" r:id="rId3"/>
    <sheet name="Input" sheetId="4" r:id="rId4"/>
    <sheet name="SampleInput" sheetId="5" state="hidden" r:id="rId5"/>
    <sheet name="SampleInput2" sheetId="6" state="hidden" r:id="rId6"/>
    <sheet name="WorkArea" sheetId="7" state="hidden" r:id="rId7"/>
  </sheets>
  <definedNames/>
  <calcPr fullCalcOnLoad="1"/>
</workbook>
</file>

<file path=xl/sharedStrings.xml><?xml version="1.0" encoding="utf-8"?>
<sst xmlns="http://schemas.openxmlformats.org/spreadsheetml/2006/main" count="510" uniqueCount="225">
  <si>
    <t>Player</t>
  </si>
  <si>
    <t>Rank</t>
  </si>
  <si>
    <t>AllRank</t>
  </si>
  <si>
    <t>TryoutRank</t>
  </si>
  <si>
    <t>2BestRank</t>
  </si>
  <si>
    <t>1-N</t>
  </si>
  <si>
    <t>CoachEval</t>
  </si>
  <si>
    <t>(5-1)</t>
  </si>
  <si>
    <t>John Doe</t>
  </si>
  <si>
    <t>Joe Smith</t>
  </si>
  <si>
    <t>Bill White</t>
  </si>
  <si>
    <t>Flash Gordon</t>
  </si>
  <si>
    <t>Mark Player</t>
  </si>
  <si>
    <t>Jimmy X</t>
  </si>
  <si>
    <t>Billy Foo</t>
  </si>
  <si>
    <t>Phil Up</t>
  </si>
  <si>
    <t>Jay Bird</t>
  </si>
  <si>
    <t>Mike Rophone</t>
  </si>
  <si>
    <t>Target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</si>
  <si>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</si>
  <si>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</si>
  <si>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</si>
  <si>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</si>
  <si>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</si>
  <si>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</si>
  <si>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</si>
  <si>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</si>
  <si>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</si>
  <si>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</si>
  <si>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</si>
  <si>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</si>
  <si>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</si>
  <si>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</si>
  <si>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</si>
  <si>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</si>
  <si>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</si>
  <si>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</si>
  <si>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Player 33</t>
  </si>
  <si>
    <t>Player 34</t>
  </si>
  <si>
    <t>Player 35</t>
  </si>
  <si>
    <t>Player 36</t>
  </si>
  <si>
    <t>Player 37</t>
  </si>
  <si>
    <t>Player 38</t>
  </si>
  <si>
    <t>Player 39</t>
  </si>
  <si>
    <t>Player 40</t>
  </si>
  <si>
    <t>Player 41</t>
  </si>
  <si>
    <t>Player 42</t>
  </si>
  <si>
    <t>Player 43</t>
  </si>
  <si>
    <t>Player 44</t>
  </si>
  <si>
    <t>Player 45</t>
  </si>
  <si>
    <t>Player 46</t>
  </si>
  <si>
    <t>Player 47</t>
  </si>
  <si>
    <t>Player 48</t>
  </si>
  <si>
    <t>Player 49</t>
  </si>
  <si>
    <t>Player 50</t>
  </si>
  <si>
    <t>Player 51</t>
  </si>
  <si>
    <t>Player 52</t>
  </si>
  <si>
    <t>Player 53</t>
  </si>
  <si>
    <t>Player 54</t>
  </si>
  <si>
    <t>Player 55</t>
  </si>
  <si>
    <t>Player 56</t>
  </si>
  <si>
    <t>Player 57</t>
  </si>
  <si>
    <t>Player 58</t>
  </si>
  <si>
    <t>Player 59</t>
  </si>
  <si>
    <t>Player 60</t>
  </si>
  <si>
    <t>Sorted</t>
  </si>
  <si>
    <t>TryOutRank</t>
  </si>
  <si>
    <t>Tryout 1</t>
  </si>
  <si>
    <t>Tryout 2</t>
  </si>
  <si>
    <t>Qualified</t>
  </si>
  <si>
    <t>Comment</t>
  </si>
  <si>
    <t>Pinnie</t>
  </si>
  <si>
    <t>Normalized</t>
  </si>
  <si>
    <t>AVG</t>
  </si>
  <si>
    <t>Rank/Rank</t>
  </si>
  <si>
    <t>Target:</t>
  </si>
  <si>
    <t>Group?</t>
  </si>
  <si>
    <t>Sleepy</t>
  </si>
  <si>
    <t>Smith</t>
  </si>
  <si>
    <t>Davis</t>
  </si>
  <si>
    <t>Jones</t>
  </si>
  <si>
    <r>
      <t xml:space="preserve">1. On the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tab, key in all data in cells that are white.</t>
    </r>
  </si>
  <si>
    <r>
      <t xml:space="preserve">3. The </t>
    </r>
    <r>
      <rPr>
        <b/>
        <sz val="10"/>
        <rFont val="Arial"/>
        <family val="2"/>
      </rPr>
      <t>Selection</t>
    </r>
    <r>
      <rPr>
        <sz val="10"/>
        <rFont val="Arial"/>
        <family val="2"/>
      </rPr>
      <t xml:space="preserve"> tab should contain what you need to start.</t>
    </r>
  </si>
  <si>
    <t>Important: checking the input sheet after running the macro will reveal some items.</t>
  </si>
  <si>
    <t>You need to check to see how many times a candidate ranked well.</t>
  </si>
  <si>
    <t>Provided are overall, try-outs only, and two best scores.</t>
  </si>
  <si>
    <t>Typically good candidates always show in all three.</t>
  </si>
  <si>
    <t>Since some coaches rate higher than others, that data needs to be challenged;</t>
  </si>
  <si>
    <t>we challenge by also looking at try-outs only.</t>
  </si>
  <si>
    <t>You many manually include/exclude someone based on data such as a combination</t>
  </si>
  <si>
    <t>of previous team and ranking (i.e. scored '3', but was on the #1 team), etc.</t>
  </si>
  <si>
    <t>4. When you are satisfied, divide the list by the hi, med, lo groupings.</t>
  </si>
  <si>
    <t xml:space="preserve">Within these groupings, sort alphabetically. </t>
  </si>
  <si>
    <t>Scores</t>
  </si>
  <si>
    <t>notes:</t>
  </si>
  <si>
    <t>This tab sorts the N best based on a rank of best ranks. In other words, the average</t>
  </si>
  <si>
    <t>of three rank types is used, and then candidates are re-forced ranked.</t>
  </si>
  <si>
    <t>AvgRank</t>
  </si>
  <si>
    <t>#Scores</t>
  </si>
  <si>
    <t>References</t>
  </si>
  <si>
    <t>Coach Rank(1-N)</t>
  </si>
  <si>
    <t>PrevTeamDivision</t>
  </si>
  <si>
    <t>U14G</t>
  </si>
  <si>
    <t>Prev Coach</t>
  </si>
  <si>
    <t>RankAvgRank</t>
  </si>
  <si>
    <t>There is sample data that you can pull into see how things work.</t>
  </si>
  <si>
    <r>
      <t xml:space="preserve">Run the </t>
    </r>
    <r>
      <rPr>
        <b/>
        <sz val="10"/>
        <rFont val="Arial"/>
        <family val="2"/>
      </rPr>
      <t>GetSampleData</t>
    </r>
    <r>
      <rPr>
        <sz val="10"/>
        <rFont val="Arial"/>
        <family val="2"/>
      </rPr>
      <t xml:space="preserve"> macro (</t>
    </r>
    <r>
      <rPr>
        <b/>
        <sz val="10"/>
        <rFont val="Arial"/>
        <family val="2"/>
      </rPr>
      <t>ctl-g</t>
    </r>
    <r>
      <rPr>
        <sz val="10"/>
        <rFont val="Arial"/>
        <family val="2"/>
      </rPr>
      <t xml:space="preserve">) and this will fill the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tab.</t>
    </r>
  </si>
  <si>
    <r>
      <t xml:space="preserve">You can clear the spreadsheet of all data by running the </t>
    </r>
    <r>
      <rPr>
        <b/>
        <sz val="10"/>
        <rFont val="Arial"/>
        <family val="2"/>
      </rPr>
      <t>ClearData</t>
    </r>
    <r>
      <rPr>
        <sz val="10"/>
        <rFont val="Arial"/>
        <family val="2"/>
      </rPr>
      <t xml:space="preserve"> macro (</t>
    </r>
    <r>
      <rPr>
        <b/>
        <sz val="10"/>
        <rFont val="Arial"/>
        <family val="2"/>
      </rPr>
      <t>ctl-f</t>
    </r>
    <r>
      <rPr>
        <sz val="10"/>
        <rFont val="Arial"/>
        <family val="2"/>
      </rPr>
      <t>), which flushes everything.</t>
    </r>
  </si>
  <si>
    <t>Holliston Youth Soccer Association Evaluation Process "Number Cruncher"</t>
  </si>
  <si>
    <t>Format:</t>
  </si>
  <si>
    <t>Note: should be 25, 20, 15</t>
  </si>
  <si>
    <t>Group:</t>
  </si>
  <si>
    <t>Comments</t>
  </si>
  <si>
    <t>Results</t>
  </si>
  <si>
    <t>i.e. U14G, U12B, etc.</t>
  </si>
  <si>
    <t>Remember that if you clear the data, you will lose it. Copy this template for each group and save accordingly.</t>
  </si>
  <si>
    <t>Sorted List for Coach Selection</t>
  </si>
  <si>
    <t>Spreadsheet</t>
  </si>
  <si>
    <t>Process</t>
  </si>
  <si>
    <r>
      <t>The objective is to have one sheet to enter all data (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tab)</t>
    </r>
    <r>
      <rPr>
        <sz val="10"/>
        <rFont val="Arial"/>
        <family val="0"/>
      </rPr>
      <t>.</t>
    </r>
  </si>
  <si>
    <r>
      <t xml:space="preserve">The a simple click, all data is crunched and results are placed on a </t>
    </r>
    <r>
      <rPr>
        <b/>
        <sz val="10"/>
        <rFont val="Arial"/>
        <family val="2"/>
      </rPr>
      <t>Selection</t>
    </r>
    <r>
      <rPr>
        <sz val="10"/>
        <rFont val="Arial"/>
        <family val="0"/>
      </rPr>
      <t xml:space="preserve"> sheet.</t>
    </r>
  </si>
  <si>
    <r>
      <t xml:space="preserve">There is a tab that includes </t>
    </r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 for the user.</t>
    </r>
  </si>
  <si>
    <r>
      <t xml:space="preserve">In addition to this </t>
    </r>
    <r>
      <rPr>
        <b/>
        <sz val="10"/>
        <rFont val="Arial"/>
        <family val="2"/>
      </rPr>
      <t>Design</t>
    </r>
    <r>
      <rPr>
        <sz val="10"/>
        <rFont val="Arial"/>
        <family val="2"/>
      </rPr>
      <t xml:space="preserve"> tab, there are other hidden worksheets.</t>
    </r>
  </si>
  <si>
    <r>
      <t>SampleData</t>
    </r>
    <r>
      <rPr>
        <sz val="10"/>
        <rFont val="Arial"/>
        <family val="2"/>
      </rPr>
      <t xml:space="preserve"> contains some input so one can play with the tool.</t>
    </r>
  </si>
  <si>
    <r>
      <t xml:space="preserve">Instructions say that pressing </t>
    </r>
    <r>
      <rPr>
        <b/>
        <sz val="10"/>
        <rFont val="Arial"/>
        <family val="2"/>
      </rPr>
      <t>ctl-g</t>
    </r>
    <r>
      <rPr>
        <sz val="10"/>
        <rFont val="Arial"/>
        <family val="2"/>
      </rPr>
      <t xml:space="preserve"> will </t>
    </r>
    <r>
      <rPr>
        <b/>
        <sz val="10"/>
        <rFont val="Arial"/>
        <family val="2"/>
      </rPr>
      <t>get</t>
    </r>
    <r>
      <rPr>
        <sz val="10"/>
        <rFont val="Arial"/>
        <family val="2"/>
      </rPr>
      <t xml:space="preserve"> the sample data into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>.</t>
    </r>
  </si>
  <si>
    <r>
      <t xml:space="preserve">When all data is entered on the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tab, pressing the "Crunch" button will</t>
    </r>
  </si>
  <si>
    <t>cause all data to be processed</t>
  </si>
  <si>
    <r>
      <t xml:space="preserve">All the crunching takes place on a hidden worksheet, </t>
    </r>
    <r>
      <rPr>
        <b/>
        <sz val="10"/>
        <rFont val="Arial"/>
        <family val="2"/>
      </rPr>
      <t>WorkArea</t>
    </r>
    <r>
      <rPr>
        <sz val="10"/>
        <rFont val="Arial"/>
        <family val="2"/>
      </rPr>
      <t>.</t>
    </r>
  </si>
  <si>
    <r>
      <t xml:space="preserve">Data is moved from the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tab and processed.</t>
    </r>
  </si>
  <si>
    <r>
      <t xml:space="preserve">After processing, some data points are added to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for further analysis if required.</t>
    </r>
  </si>
  <si>
    <r>
      <t xml:space="preserve">Results are moved to </t>
    </r>
    <r>
      <rPr>
        <b/>
        <sz val="10"/>
        <rFont val="Arial"/>
        <family val="2"/>
      </rPr>
      <t>Selection</t>
    </r>
    <r>
      <rPr>
        <sz val="10"/>
        <rFont val="Arial"/>
        <family val="2"/>
      </rPr>
      <t>, where the data is highlighted and includes</t>
    </r>
  </si>
  <si>
    <t>a list by score in "thirds" and a second list where the "thirds" are sorted by name.</t>
  </si>
  <si>
    <t>There are three contributing scores to the evaluation process:</t>
  </si>
  <si>
    <t>1. tryout night one</t>
  </si>
  <si>
    <t>2. tryout night two</t>
  </si>
  <si>
    <t>3. coach evaluation</t>
  </si>
  <si>
    <t>These three scores are combined to identify N qualified candidates.</t>
  </si>
  <si>
    <t>The list of candidates is presented to the coach in no specific order (random, alpha).</t>
  </si>
  <si>
    <t>Beginning in 2008, the list was presented in "thirds", where the "thirds" were</t>
  </si>
  <si>
    <t>in no specific order.</t>
  </si>
  <si>
    <t>The coach meets with the coordinator and one HYSA board member</t>
  </si>
  <si>
    <t>(executive board, coaching director, or designee).</t>
  </si>
  <si>
    <t>The coach selects there team from this list and has access to "coach evaluations".</t>
  </si>
  <si>
    <t>Try-out data and specific scores are not available. The data may be present</t>
  </si>
  <si>
    <t>at the meeting in the coordinators possession for reference, where some general</t>
  </si>
  <si>
    <t>questions may be asked.</t>
  </si>
  <si>
    <t>Scoring Method</t>
  </si>
  <si>
    <t>There are three scores, two of which are 1-N, and a third which is from 5-1.</t>
  </si>
  <si>
    <t>The 5-1 score (coach evaluation) is converted to a 1-N value.</t>
  </si>
  <si>
    <t>There are three measures taken:</t>
  </si>
  <si>
    <t>1. average of all three</t>
  </si>
  <si>
    <t>2. average of try-outs only</t>
  </si>
  <si>
    <t>3. average of two best scores</t>
  </si>
  <si>
    <t>note: the input tab will include a "tick" mark for each time the candidate's measures</t>
  </si>
  <si>
    <t>There is a selection target for each size of team:</t>
  </si>
  <si>
    <t>1. for 11v11, the coach typically chooses 18 players, and 25 players are presented</t>
  </si>
  <si>
    <t>2. for 8v8, the coach typically takes 15 players, and 20 players are presented</t>
  </si>
  <si>
    <t>3. for 6v6, the coach typically takes 11 players, and 15 players are presented</t>
  </si>
  <si>
    <t>place them in the selection target; this is useful to see anomalies in scoring.</t>
  </si>
  <si>
    <t>For each measure, the candidates are force ranked 1-N.</t>
  </si>
  <si>
    <t>The average of the force ranks is computed for each player, and then</t>
  </si>
  <si>
    <t>another force rank occurs.</t>
  </si>
  <si>
    <t>This tab shares some of the design of the process, scoring and the spreadsheet.</t>
  </si>
  <si>
    <r>
      <t xml:space="preserve">The players from 1 to the selection target are then promoted to the </t>
    </r>
    <r>
      <rPr>
        <b/>
        <sz val="10"/>
        <rFont val="Arial"/>
        <family val="2"/>
      </rPr>
      <t>selection</t>
    </r>
    <r>
      <rPr>
        <sz val="10"/>
        <rFont val="Arial"/>
        <family val="2"/>
      </rPr>
      <t xml:space="preserve"> page.</t>
    </r>
  </si>
  <si>
    <t>You will note that a couple extra players are promoted as these may be players</t>
  </si>
  <si>
    <t>for which we need to validate that data (i.e. make sure there are no errors).</t>
  </si>
  <si>
    <r>
      <t xml:space="preserve">2. Hit the </t>
    </r>
    <r>
      <rPr>
        <b/>
        <sz val="10"/>
        <rFont val="Arial"/>
        <family val="2"/>
      </rPr>
      <t>Crunch</t>
    </r>
    <r>
      <rPr>
        <sz val="10"/>
        <rFont val="Arial"/>
        <family val="2"/>
      </rPr>
      <t xml:space="preserve"> button to process the data.</t>
    </r>
  </si>
  <si>
    <t/>
  </si>
  <si>
    <t>Player 44-Only Coach</t>
  </si>
  <si>
    <t>Player 32-MissFirst</t>
  </si>
  <si>
    <t>Player 24-MissSecond</t>
  </si>
  <si>
    <t>Player 31-OnlySecond</t>
  </si>
  <si>
    <t>Player 23-OnlyFirst</t>
  </si>
  <si>
    <t>Data</t>
  </si>
  <si>
    <t>Name</t>
  </si>
  <si>
    <t>Ticks</t>
  </si>
  <si>
    <t xml:space="preserve">Bagge, Nathaniel </t>
  </si>
  <si>
    <t>Bernier, Nick</t>
  </si>
  <si>
    <t>Chin, Andrew</t>
  </si>
  <si>
    <t>Chisholm, Max</t>
  </si>
  <si>
    <t>Crampton, Nick</t>
  </si>
  <si>
    <t>DeFeudis, Jon Carlo</t>
  </si>
  <si>
    <t>Demetriades, Stefano</t>
  </si>
  <si>
    <t>Doyle, Liam</t>
  </si>
  <si>
    <t>Emmons, Colin</t>
  </si>
  <si>
    <t>Flanagan, Ben</t>
  </si>
  <si>
    <t>Germes, Corey</t>
  </si>
  <si>
    <t>Glazebrook, Michael</t>
  </si>
  <si>
    <t>Harris, Ethan</t>
  </si>
  <si>
    <t>Heihsel, Max</t>
  </si>
  <si>
    <t>Holman, Matthew</t>
  </si>
  <si>
    <t>Kaplan, Ben</t>
  </si>
  <si>
    <t>Kleinberg, David</t>
  </si>
  <si>
    <t>McArthur, Max</t>
  </si>
  <si>
    <t>Milton, Jake</t>
  </si>
  <si>
    <t>Morant, Ricki</t>
  </si>
  <si>
    <t>Moser, Ryan</t>
  </si>
  <si>
    <t>Obrien, Burke</t>
  </si>
  <si>
    <t>Osten, Cole</t>
  </si>
  <si>
    <t>Pennypacker, Cody</t>
  </si>
  <si>
    <t>Phillips, Ryan</t>
  </si>
  <si>
    <t>Pralat, Trevor</t>
  </si>
  <si>
    <t>Rasum, Viktor</t>
  </si>
  <si>
    <t>Sancomb, Michael</t>
  </si>
  <si>
    <t>Stering, Andrew</t>
  </si>
  <si>
    <t>Stillwell, Nick</t>
  </si>
  <si>
    <t>Sykes, Jack</t>
  </si>
  <si>
    <t>Tilton, Jason</t>
  </si>
  <si>
    <t>Trudeau, Preston</t>
  </si>
  <si>
    <t>Varrell, Jacob</t>
  </si>
  <si>
    <t>Whitney, Thomas</t>
  </si>
  <si>
    <t>Winiker, Joe</t>
  </si>
  <si>
    <t>Jensen, Ryan</t>
  </si>
  <si>
    <t>Lynch, Ryan</t>
  </si>
  <si>
    <t>Milne, Mike</t>
  </si>
  <si>
    <t>Greendale Jordan</t>
  </si>
  <si>
    <t>Bennie, Edward</t>
  </si>
  <si>
    <t>Rev 1.4 6/1/2010</t>
  </si>
  <si>
    <t>U10G</t>
  </si>
  <si>
    <t>U12G</t>
  </si>
  <si>
    <t>U11G</t>
  </si>
  <si>
    <t>U14B</t>
  </si>
  <si>
    <t>U12B</t>
  </si>
  <si>
    <t>U11B</t>
  </si>
  <si>
    <t>U10B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</si>
</sst>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8"/>
      <name val="Arial"/>
      <family val="2"/>
    </font>
    <font>
      <sz val="8"/>
      <color indexed="19"/>
      <name val="Arial"/>
      <family val="2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7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" fillId="0" borderId="14" xfId="0" applyFont="1" applyBorder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2" fillId="37" borderId="0" xfId="0" applyFont="1" applyFill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4" fillId="37" borderId="24" xfId="0" applyFont="1" applyFill="1" applyBorder="1" applyAlignment="1">
      <alignment horizontal="center"/>
    </xf>
    <xf numFmtId="0" fontId="1" fillId="39" borderId="24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34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2" fontId="3" fillId="34" borderId="28" xfId="0" applyNumberFormat="1" applyFont="1" applyFill="1" applyBorder="1" applyAlignment="1">
      <alignment horizontal="center"/>
    </xf>
    <xf numFmtId="2" fontId="3" fillId="34" borderId="26" xfId="0" applyNumberFormat="1" applyFont="1" applyFill="1" applyBorder="1" applyAlignment="1">
      <alignment horizontal="center"/>
    </xf>
    <xf numFmtId="2" fontId="3" fillId="34" borderId="27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4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7" fillId="39" borderId="41" xfId="0" applyFont="1" applyFill="1" applyBorder="1" applyAlignment="1">
      <alignment/>
    </xf>
    <xf numFmtId="0" fontId="7" fillId="34" borderId="2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right"/>
    </xf>
    <xf numFmtId="0" fontId="4" fillId="35" borderId="30" xfId="0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35" borderId="0" xfId="0" applyFont="1" applyFill="1" applyBorder="1" applyAlignment="1">
      <alignment/>
    </xf>
    <xf numFmtId="1" fontId="3" fillId="34" borderId="13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2" fontId="7" fillId="39" borderId="41" xfId="0" applyNumberFormat="1" applyFont="1" applyFill="1" applyBorder="1" applyAlignment="1">
      <alignment horizontal="center"/>
    </xf>
    <xf numFmtId="1" fontId="1" fillId="39" borderId="24" xfId="0" applyNumberFormat="1" applyFont="1" applyFill="1" applyBorder="1" applyAlignment="1">
      <alignment horizontal="center"/>
    </xf>
    <xf numFmtId="0" fontId="12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1" fillId="41" borderId="0" xfId="0" applyFont="1" applyFill="1" applyAlignment="1">
      <alignment/>
    </xf>
    <xf numFmtId="0" fontId="1" fillId="41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" fillId="41" borderId="0" xfId="0" applyFont="1" applyFill="1" applyAlignment="1">
      <alignment horizontal="right"/>
    </xf>
    <xf numFmtId="0" fontId="1" fillId="41" borderId="0" xfId="0" applyFont="1" applyFill="1" applyBorder="1" applyAlignment="1">
      <alignment horizontal="left"/>
    </xf>
    <xf numFmtId="0" fontId="1" fillId="41" borderId="0" xfId="0" applyFont="1" applyFill="1" applyBorder="1" applyAlignment="1">
      <alignment horizontal="right"/>
    </xf>
    <xf numFmtId="0" fontId="8" fillId="41" borderId="0" xfId="0" applyFont="1" applyFill="1" applyAlignment="1">
      <alignment/>
    </xf>
    <xf numFmtId="1" fontId="1" fillId="0" borderId="23" xfId="0" applyNumberFormat="1" applyFont="1" applyBorder="1" applyAlignment="1">
      <alignment/>
    </xf>
    <xf numFmtId="0" fontId="14" fillId="38" borderId="0" xfId="0" applyFont="1" applyFill="1" applyBorder="1" applyAlignment="1">
      <alignment/>
    </xf>
    <xf numFmtId="0" fontId="0" fillId="41" borderId="0" xfId="0" applyFill="1" applyAlignment="1">
      <alignment horizontal="left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7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9" fillId="41" borderId="0" xfId="0" applyFont="1" applyFill="1" applyAlignment="1">
      <alignment/>
    </xf>
    <xf numFmtId="2" fontId="13" fillId="0" borderId="10" xfId="0" applyNumberFormat="1" applyFont="1" applyBorder="1" applyAlignment="1">
      <alignment/>
    </xf>
    <xf numFmtId="0" fontId="5" fillId="35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12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1" fillId="41" borderId="0" xfId="0" applyFont="1" applyFill="1" applyAlignment="1" quotePrefix="1">
      <alignment/>
    </xf>
    <xf numFmtId="2" fontId="1" fillId="41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41" borderId="0" xfId="0" applyFill="1" applyBorder="1" applyAlignment="1">
      <alignment/>
    </xf>
    <xf numFmtId="0" fontId="9" fillId="41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1057275</xdr:colOff>
      <xdr:row>8</xdr:row>
      <xdr:rowOff>38100</xdr:rowOff>
    </xdr:to>
    <xdr:pic>
      <xdr:nvPicPr>
        <xdr:cNvPr id="1" name="Picture 1" descr="hysa logo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914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</xdr:row>
      <xdr:rowOff>9525</xdr:rowOff>
    </xdr:from>
    <xdr:to>
      <xdr:col>13</xdr:col>
      <xdr:colOff>542925</xdr:colOff>
      <xdr:row>3</xdr:row>
      <xdr:rowOff>28575</xdr:rowOff>
    </xdr:to>
    <xdr:pic>
      <xdr:nvPicPr>
        <xdr:cNvPr id="1" name="Cru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33350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C40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2.28125" style="119" customWidth="1"/>
    <col min="2" max="2" width="18.28125" style="119" customWidth="1"/>
    <col min="3" max="3" width="91.28125" style="119" customWidth="1"/>
    <col min="4" max="16384" width="0" style="119" hidden="1" customWidth="1"/>
  </cols>
  <sheetData>
    <row r="1" spans="2:3" ht="12.75">
      <c r="B1" s="153"/>
      <c r="C1" s="154" t="s">
        <v>108</v>
      </c>
    </row>
    <row r="2" spans="2:3" ht="12.75">
      <c r="B2" s="153"/>
      <c r="C2" s="153"/>
    </row>
    <row r="3" spans="2:3" ht="12.75">
      <c r="B3" s="153"/>
      <c r="C3" s="153"/>
    </row>
    <row r="4" spans="2:3" ht="12.75">
      <c r="B4" s="153"/>
      <c r="C4" s="153"/>
    </row>
    <row r="5" spans="2:3" ht="12.75">
      <c r="B5" s="153"/>
      <c r="C5" s="153"/>
    </row>
    <row r="6" spans="2:3" ht="12.75">
      <c r="B6" s="153"/>
      <c r="C6" s="153"/>
    </row>
    <row r="7" spans="2:3" ht="12.75">
      <c r="B7" s="153"/>
      <c r="C7" s="153"/>
    </row>
    <row r="8" spans="2:3" ht="12.75">
      <c r="B8" s="153"/>
      <c r="C8" s="153"/>
    </row>
    <row r="9" spans="2:3" ht="12.75">
      <c r="B9" s="153"/>
      <c r="C9" s="153"/>
    </row>
    <row r="10" spans="2:3" ht="12.75">
      <c r="B10" s="118"/>
      <c r="C10" s="126" t="s">
        <v>217</v>
      </c>
    </row>
    <row r="11" spans="2:3" ht="12.75">
      <c r="B11" s="118"/>
      <c r="C11" s="118"/>
    </row>
    <row r="12" spans="2:3" ht="12.75">
      <c r="B12" s="118"/>
      <c r="C12" s="118" t="s">
        <v>81</v>
      </c>
    </row>
    <row r="13" spans="2:3" ht="12.75">
      <c r="B13" s="118"/>
      <c r="C13" s="118" t="s">
        <v>166</v>
      </c>
    </row>
    <row r="14" spans="2:3" ht="12.75">
      <c r="B14" s="118"/>
      <c r="C14" s="118" t="s">
        <v>82</v>
      </c>
    </row>
    <row r="15" spans="2:3" ht="12.75">
      <c r="B15" s="118"/>
      <c r="C15" s="118" t="s">
        <v>95</v>
      </c>
    </row>
    <row r="16" spans="2:3" ht="12.75">
      <c r="B16" s="118"/>
      <c r="C16" s="118" t="s">
        <v>96</v>
      </c>
    </row>
    <row r="17" spans="2:3" ht="12.75">
      <c r="B17" s="118"/>
      <c r="C17" s="118"/>
    </row>
    <row r="18" spans="2:3" ht="12.75">
      <c r="B18" s="118"/>
      <c r="C18" s="118" t="s">
        <v>83</v>
      </c>
    </row>
    <row r="19" spans="2:3" ht="12.75">
      <c r="B19" s="118"/>
      <c r="C19" s="118" t="s">
        <v>84</v>
      </c>
    </row>
    <row r="20" spans="2:3" ht="12.75">
      <c r="B20" s="118"/>
      <c r="C20" s="118" t="s">
        <v>85</v>
      </c>
    </row>
    <row r="21" spans="2:3" ht="12.75">
      <c r="B21" s="118"/>
      <c r="C21" s="118" t="s">
        <v>86</v>
      </c>
    </row>
    <row r="22" spans="2:3" ht="12.75">
      <c r="B22" s="118"/>
      <c r="C22" s="118" t="s">
        <v>87</v>
      </c>
    </row>
    <row r="23" spans="2:3" ht="12.75">
      <c r="B23" s="118"/>
      <c r="C23" s="118" t="s">
        <v>88</v>
      </c>
    </row>
    <row r="24" spans="2:3" ht="12.75">
      <c r="B24" s="118"/>
      <c r="C24" s="118" t="s">
        <v>89</v>
      </c>
    </row>
    <row r="25" spans="2:3" ht="12.75">
      <c r="B25" s="118"/>
      <c r="C25" s="118" t="s">
        <v>90</v>
      </c>
    </row>
    <row r="26" spans="2:3" ht="12.75">
      <c r="B26" s="118"/>
      <c r="C26" s="118"/>
    </row>
    <row r="27" spans="2:3" ht="12.75">
      <c r="B27" s="118"/>
      <c r="C27" s="118" t="s">
        <v>91</v>
      </c>
    </row>
    <row r="28" spans="2:3" ht="12.75">
      <c r="B28" s="118"/>
      <c r="C28" s="118" t="s">
        <v>92</v>
      </c>
    </row>
    <row r="29" spans="2:3" ht="12.75">
      <c r="B29" s="118"/>
      <c r="C29" s="118"/>
    </row>
    <row r="30" spans="2:3" ht="12.75">
      <c r="B30" s="118"/>
      <c r="C30" s="118" t="s">
        <v>94</v>
      </c>
    </row>
    <row r="31" spans="2:3" ht="12.75">
      <c r="B31" s="118"/>
      <c r="C31" s="118" t="s">
        <v>105</v>
      </c>
    </row>
    <row r="32" spans="2:3" ht="12.75">
      <c r="B32" s="118"/>
      <c r="C32" s="118" t="s">
        <v>106</v>
      </c>
    </row>
    <row r="33" spans="2:3" ht="12.75">
      <c r="B33" s="118"/>
      <c r="C33" s="118" t="s">
        <v>107</v>
      </c>
    </row>
    <row r="34" spans="2:3" ht="12.75">
      <c r="B34" s="118"/>
      <c r="C34" s="118" t="s">
        <v>115</v>
      </c>
    </row>
    <row r="35" spans="2:3" ht="12.75">
      <c r="B35" s="118"/>
      <c r="C35" s="118"/>
    </row>
    <row r="38" ht="12.75">
      <c r="C38" s="129"/>
    </row>
    <row r="39" ht="12.75">
      <c r="C39" s="129"/>
    </row>
    <row r="40" ht="12.75">
      <c r="C40" s="129"/>
    </row>
  </sheetData>
  <sheetProtection/>
  <mergeCells count="2">
    <mergeCell ref="B1:B9"/>
    <mergeCell ref="C1:C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B6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5.57421875" style="119" customWidth="1"/>
    <col min="2" max="2" width="71.28125" style="119" customWidth="1"/>
    <col min="3" max="16384" width="0" style="0" hidden="1" customWidth="1"/>
  </cols>
  <sheetData>
    <row r="2" ht="12.75">
      <c r="B2" s="119" t="s">
        <v>162</v>
      </c>
    </row>
    <row r="4" ht="12.75">
      <c r="A4" s="142" t="s">
        <v>117</v>
      </c>
    </row>
    <row r="5" ht="12.75">
      <c r="B5" s="119" t="s">
        <v>119</v>
      </c>
    </row>
    <row r="6" ht="12.75">
      <c r="B6" s="119" t="s">
        <v>120</v>
      </c>
    </row>
    <row r="7" ht="12.75">
      <c r="B7" s="119" t="s">
        <v>121</v>
      </c>
    </row>
    <row r="9" ht="12.75">
      <c r="B9" s="119" t="s">
        <v>122</v>
      </c>
    </row>
    <row r="10" ht="12.75">
      <c r="B10" s="142" t="s">
        <v>123</v>
      </c>
    </row>
    <row r="11" ht="12.75">
      <c r="B11" s="119" t="s">
        <v>124</v>
      </c>
    </row>
    <row r="13" ht="12.75">
      <c r="B13" s="119" t="s">
        <v>125</v>
      </c>
    </row>
    <row r="14" ht="12.75">
      <c r="B14" s="119" t="s">
        <v>126</v>
      </c>
    </row>
    <row r="16" ht="12.75">
      <c r="B16" s="119" t="s">
        <v>127</v>
      </c>
    </row>
    <row r="17" ht="12.75">
      <c r="B17" s="119" t="s">
        <v>128</v>
      </c>
    </row>
    <row r="18" ht="12.75">
      <c r="B18" s="119" t="s">
        <v>129</v>
      </c>
    </row>
    <row r="19" ht="12.75">
      <c r="B19" s="119" t="s">
        <v>130</v>
      </c>
    </row>
    <row r="20" ht="12.75">
      <c r="B20" s="119" t="s">
        <v>131</v>
      </c>
    </row>
    <row r="22" ht="12.75">
      <c r="A22" s="142" t="s">
        <v>118</v>
      </c>
    </row>
    <row r="23" ht="12.75">
      <c r="B23" s="119" t="s">
        <v>132</v>
      </c>
    </row>
    <row r="24" ht="12.75">
      <c r="B24" s="119" t="s">
        <v>133</v>
      </c>
    </row>
    <row r="25" ht="12.75">
      <c r="B25" s="119" t="s">
        <v>134</v>
      </c>
    </row>
    <row r="26" ht="12.75">
      <c r="B26" s="119" t="s">
        <v>135</v>
      </c>
    </row>
    <row r="28" ht="12.75">
      <c r="B28" s="119" t="s">
        <v>136</v>
      </c>
    </row>
    <row r="29" ht="12.75">
      <c r="B29" s="119" t="s">
        <v>137</v>
      </c>
    </row>
    <row r="30" ht="12.75">
      <c r="B30" s="119" t="s">
        <v>138</v>
      </c>
    </row>
    <row r="31" ht="12.75">
      <c r="B31" s="119" t="s">
        <v>139</v>
      </c>
    </row>
    <row r="33" ht="12.75">
      <c r="B33" s="119" t="s">
        <v>140</v>
      </c>
    </row>
    <row r="34" ht="12.75">
      <c r="B34" s="119" t="s">
        <v>141</v>
      </c>
    </row>
    <row r="36" ht="12.75">
      <c r="B36" s="119" t="s">
        <v>142</v>
      </c>
    </row>
    <row r="37" ht="12.75">
      <c r="B37" s="119" t="s">
        <v>143</v>
      </c>
    </row>
    <row r="38" ht="12.75">
      <c r="B38" s="119" t="s">
        <v>144</v>
      </c>
    </row>
    <row r="39" ht="12.75">
      <c r="B39" s="119" t="s">
        <v>145</v>
      </c>
    </row>
    <row r="41" ht="12.75">
      <c r="A41" s="142" t="s">
        <v>146</v>
      </c>
    </row>
    <row r="42" spans="1:2" ht="12.75">
      <c r="A42" s="142"/>
      <c r="B42" s="119" t="s">
        <v>154</v>
      </c>
    </row>
    <row r="43" spans="1:2" ht="12.75">
      <c r="A43" s="142"/>
      <c r="B43" s="119" t="s">
        <v>155</v>
      </c>
    </row>
    <row r="44" spans="1:2" ht="12.75">
      <c r="A44" s="142"/>
      <c r="B44" s="119" t="s">
        <v>156</v>
      </c>
    </row>
    <row r="45" spans="1:2" ht="12.75">
      <c r="A45" s="142"/>
      <c r="B45" s="119" t="s">
        <v>157</v>
      </c>
    </row>
    <row r="46" ht="12.75">
      <c r="A46" s="142"/>
    </row>
    <row r="47" ht="12.75">
      <c r="B47" s="119" t="s">
        <v>147</v>
      </c>
    </row>
    <row r="48" ht="12.75">
      <c r="B48" s="119" t="s">
        <v>148</v>
      </c>
    </row>
    <row r="49" ht="12.75">
      <c r="B49" s="119" t="s">
        <v>149</v>
      </c>
    </row>
    <row r="50" ht="12.75">
      <c r="B50" s="119" t="s">
        <v>150</v>
      </c>
    </row>
    <row r="51" ht="12.75">
      <c r="B51" s="119" t="s">
        <v>151</v>
      </c>
    </row>
    <row r="52" ht="12.75">
      <c r="B52" s="119" t="s">
        <v>152</v>
      </c>
    </row>
    <row r="53" ht="12.75">
      <c r="B53" s="119" t="s">
        <v>159</v>
      </c>
    </row>
    <row r="55" ht="12.75">
      <c r="B55" s="119" t="s">
        <v>153</v>
      </c>
    </row>
    <row r="56" ht="12.75">
      <c r="B56" s="119" t="s">
        <v>158</v>
      </c>
    </row>
    <row r="58" ht="12.75">
      <c r="B58" s="119" t="s">
        <v>160</v>
      </c>
    </row>
    <row r="59" ht="12.75">
      <c r="B59" s="119" t="s">
        <v>161</v>
      </c>
    </row>
    <row r="61" ht="12.75">
      <c r="B61" s="119" t="s">
        <v>163</v>
      </c>
    </row>
    <row r="62" ht="12.75">
      <c r="B62" s="119" t="s">
        <v>164</v>
      </c>
    </row>
    <row r="63" ht="12.75">
      <c r="B63" s="119" t="s">
        <v>165</v>
      </c>
    </row>
  </sheetData>
  <sheetProtection password="CC8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H40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119" customWidth="1"/>
    <col min="2" max="2" width="5.28125" style="120" customWidth="1"/>
    <col min="3" max="3" width="18.28125" style="120" customWidth="1"/>
    <col min="4" max="4" width="6.28125" style="120" customWidth="1"/>
    <col min="5" max="5" width="23.8515625" style="120" customWidth="1"/>
    <col min="6" max="6" width="7.8515625" style="120" customWidth="1"/>
    <col min="7" max="7" width="21.28125" style="120" customWidth="1"/>
    <col min="8" max="9" width="9.140625" style="120" customWidth="1"/>
    <col min="10" max="16384" width="0" style="120" hidden="1" customWidth="1"/>
  </cols>
  <sheetData>
    <row r="2" ht="12.75">
      <c r="B2" s="126"/>
    </row>
    <row r="3" spans="1:2" ht="9.75">
      <c r="A3" s="123" t="s">
        <v>75</v>
      </c>
      <c r="B3" s="124">
        <f>IF(Input!D3=0,"",Input!D3)</f>
        <v>15</v>
      </c>
    </row>
    <row r="4" spans="1:7" ht="9.75">
      <c r="A4" s="123" t="s">
        <v>109</v>
      </c>
      <c r="B4" s="124" t="str">
        <f>IF($B$3=15,"6v6",IF($B$3=20,"8v8",IF($B$3=25,"11v11","")))</f>
        <v>6v6</v>
      </c>
      <c r="C4" s="126" t="s">
        <v>113</v>
      </c>
      <c r="E4" s="121"/>
      <c r="G4" s="126" t="s">
        <v>116</v>
      </c>
    </row>
    <row r="5" spans="1:5" ht="9.75">
      <c r="A5" s="125" t="s">
        <v>111</v>
      </c>
      <c r="B5" s="124" t="str">
        <f>IF(Input!D2=0,"",Input!D2)</f>
        <v>U10G</v>
      </c>
      <c r="E5" s="121">
        <f>IF(C5&gt;0,CONCATENATE(VLOOKUP(C5,WorkArea!$B$5:$S$104,3),",",VLOOKUP(C5,WorkArea!$B$5:$S$104,7),",",VLOOKUP(C5,WorkArea!$B$5:$S$104,11)," [",VLOOKUP(C5,WorkArea!$Y$5:$AA$104,3)," ticks, ",VLOOKUP(C5,WorkArea!$Y$5:$AA$104,2)," scores]"),"")</f>
      </c>
    </row>
    <row r="6" spans="1:7" ht="9.75">
      <c r="A6" s="121">
        <v>1</v>
      </c>
      <c r="B6" s="123"/>
      <c r="C6" s="121"/>
      <c r="D6" s="151"/>
      <c r="E6" s="121"/>
      <c r="F6" s="121"/>
      <c r="G6" s="121"/>
    </row>
    <row r="7" spans="1:7" ht="9.75">
      <c r="A7" s="121">
        <f>A6+1</f>
        <v>2</v>
      </c>
      <c r="B7" s="123"/>
      <c r="C7" s="121"/>
      <c r="D7" s="151"/>
      <c r="E7" s="121"/>
      <c r="F7" s="121"/>
      <c r="G7" s="121"/>
    </row>
    <row r="8" spans="1:7" ht="9.75">
      <c r="A8" s="121">
        <f aca="true" t="shared" si="0" ref="A8:A35">A7+1</f>
        <v>3</v>
      </c>
      <c r="B8" s="123"/>
      <c r="C8" s="121"/>
      <c r="D8" s="151"/>
      <c r="E8" s="121"/>
      <c r="F8" s="121"/>
      <c r="G8" s="121"/>
    </row>
    <row r="9" spans="1:7" ht="9.75">
      <c r="A9" s="121">
        <f t="shared" si="0"/>
        <v>4</v>
      </c>
      <c r="B9" s="123"/>
      <c r="C9" s="121"/>
      <c r="D9" s="151"/>
      <c r="E9" s="121"/>
      <c r="F9" s="121"/>
      <c r="G9" s="121"/>
    </row>
    <row r="10" spans="1:7" ht="9.75">
      <c r="A10" s="121">
        <f t="shared" si="0"/>
        <v>5</v>
      </c>
      <c r="B10" s="123"/>
      <c r="C10" s="121"/>
      <c r="D10" s="151"/>
      <c r="E10" s="121"/>
      <c r="F10" s="121"/>
      <c r="G10" s="121"/>
    </row>
    <row r="11" spans="1:7" ht="9.75">
      <c r="A11" s="121">
        <f t="shared" si="0"/>
        <v>6</v>
      </c>
      <c r="B11" s="123"/>
      <c r="C11" s="121"/>
      <c r="D11" s="151"/>
      <c r="E11" s="121"/>
      <c r="F11" s="121"/>
      <c r="G11" s="121"/>
    </row>
    <row r="12" spans="1:7" ht="9.75">
      <c r="A12" s="121">
        <f t="shared" si="0"/>
        <v>7</v>
      </c>
      <c r="B12" s="123"/>
      <c r="C12" s="121"/>
      <c r="D12" s="151"/>
      <c r="E12" s="121"/>
      <c r="F12" s="121"/>
      <c r="G12" s="121"/>
    </row>
    <row r="13" spans="1:7" ht="9.75">
      <c r="A13" s="121">
        <f t="shared" si="0"/>
        <v>8</v>
      </c>
      <c r="B13" s="123"/>
      <c r="C13" s="121"/>
      <c r="D13" s="151"/>
      <c r="E13" s="121"/>
      <c r="F13" s="121"/>
      <c r="G13" s="121"/>
    </row>
    <row r="14" spans="1:7" ht="9.75">
      <c r="A14" s="121">
        <f t="shared" si="0"/>
        <v>9</v>
      </c>
      <c r="B14" s="123"/>
      <c r="C14" s="121"/>
      <c r="D14" s="151"/>
      <c r="E14" s="121"/>
      <c r="F14" s="121"/>
      <c r="G14" s="121"/>
    </row>
    <row r="15" spans="1:7" ht="9.75">
      <c r="A15" s="121">
        <f t="shared" si="0"/>
        <v>10</v>
      </c>
      <c r="B15" s="123"/>
      <c r="C15" s="121"/>
      <c r="D15" s="151"/>
      <c r="E15" s="121"/>
      <c r="F15" s="121"/>
      <c r="G15" s="121"/>
    </row>
    <row r="16" spans="1:7" ht="9.75">
      <c r="A16" s="121">
        <f t="shared" si="0"/>
        <v>11</v>
      </c>
      <c r="B16" s="123"/>
      <c r="C16" s="121"/>
      <c r="D16" s="151"/>
      <c r="E16" s="121"/>
      <c r="F16" s="121"/>
      <c r="G16" s="121"/>
    </row>
    <row r="17" spans="1:7" ht="9.75">
      <c r="A17" s="121">
        <f t="shared" si="0"/>
        <v>12</v>
      </c>
      <c r="B17" s="123"/>
      <c r="C17" s="121"/>
      <c r="D17" s="151"/>
      <c r="E17" s="121"/>
      <c r="F17" s="121"/>
      <c r="G17" s="121"/>
    </row>
    <row r="18" spans="1:7" ht="9.75">
      <c r="A18" s="121">
        <f t="shared" si="0"/>
        <v>13</v>
      </c>
      <c r="B18" s="123"/>
      <c r="C18" s="121"/>
      <c r="D18" s="151"/>
      <c r="E18" s="121"/>
      <c r="F18" s="121"/>
      <c r="G18" s="121"/>
    </row>
    <row r="19" spans="1:7" ht="9.75">
      <c r="A19" s="121">
        <f t="shared" si="0"/>
        <v>14</v>
      </c>
      <c r="B19" s="123"/>
      <c r="C19" s="121"/>
      <c r="D19" s="151"/>
      <c r="E19" s="121"/>
      <c r="F19" s="121"/>
      <c r="G19" s="121"/>
    </row>
    <row r="20" spans="1:7" ht="9.75">
      <c r="A20" s="121">
        <f t="shared" si="0"/>
        <v>15</v>
      </c>
      <c r="B20" s="123"/>
      <c r="C20" s="121"/>
      <c r="D20" s="151"/>
      <c r="E20" s="121"/>
      <c r="F20" s="121"/>
      <c r="G20" s="121"/>
    </row>
    <row r="21" spans="1:7" ht="9.75">
      <c r="A21" s="121">
        <f t="shared" si="0"/>
        <v>16</v>
      </c>
      <c r="B21" s="123"/>
      <c r="C21" s="121"/>
      <c r="D21" s="151"/>
      <c r="E21" s="121"/>
      <c r="F21" s="121"/>
      <c r="G21" s="121"/>
    </row>
    <row r="22" spans="1:7" ht="9.75">
      <c r="A22" s="121">
        <f t="shared" si="0"/>
        <v>17</v>
      </c>
      <c r="B22" s="123"/>
      <c r="C22" s="121"/>
      <c r="D22" s="151"/>
      <c r="E22" s="121"/>
      <c r="F22" s="121"/>
      <c r="G22" s="121"/>
    </row>
    <row r="23" spans="1:8" ht="9.75">
      <c r="A23" s="121">
        <f t="shared" si="0"/>
        <v>18</v>
      </c>
      <c r="B23" s="123"/>
      <c r="C23" s="121"/>
      <c r="D23" s="151"/>
      <c r="E23" s="121"/>
      <c r="F23" s="121"/>
      <c r="G23" s="121"/>
      <c r="H23" s="150"/>
    </row>
    <row r="24" spans="1:7" ht="9.75">
      <c r="A24" s="121">
        <f t="shared" si="0"/>
        <v>19</v>
      </c>
      <c r="B24" s="123"/>
      <c r="C24" s="121"/>
      <c r="D24" s="151"/>
      <c r="E24" s="121"/>
      <c r="F24" s="121"/>
      <c r="G24" s="121"/>
    </row>
    <row r="25" spans="1:7" ht="9.75">
      <c r="A25" s="121">
        <f t="shared" si="0"/>
        <v>20</v>
      </c>
      <c r="B25" s="123"/>
      <c r="C25" s="121"/>
      <c r="D25" s="151"/>
      <c r="E25" s="121"/>
      <c r="F25" s="121"/>
      <c r="G25" s="121"/>
    </row>
    <row r="26" spans="1:8" ht="9.75">
      <c r="A26" s="121">
        <f t="shared" si="0"/>
        <v>21</v>
      </c>
      <c r="B26" s="123"/>
      <c r="C26" s="121"/>
      <c r="D26" s="151"/>
      <c r="E26" s="121"/>
      <c r="F26" s="121"/>
      <c r="G26" s="121"/>
      <c r="H26" s="150"/>
    </row>
    <row r="27" spans="1:7" ht="9.75">
      <c r="A27" s="121">
        <f t="shared" si="0"/>
        <v>22</v>
      </c>
      <c r="B27" s="123"/>
      <c r="C27" s="121"/>
      <c r="D27" s="151"/>
      <c r="E27" s="121"/>
      <c r="F27" s="121"/>
      <c r="G27" s="121"/>
    </row>
    <row r="28" spans="1:7" ht="9.75">
      <c r="A28" s="121">
        <f t="shared" si="0"/>
        <v>23</v>
      </c>
      <c r="B28" s="123"/>
      <c r="C28" s="121"/>
      <c r="D28" s="151"/>
      <c r="E28" s="121"/>
      <c r="F28" s="121"/>
      <c r="G28" s="121"/>
    </row>
    <row r="29" spans="1:8" ht="9.75">
      <c r="A29" s="121">
        <f t="shared" si="0"/>
        <v>24</v>
      </c>
      <c r="B29" s="123"/>
      <c r="C29" s="121"/>
      <c r="D29" s="151"/>
      <c r="E29" s="121"/>
      <c r="F29" s="121"/>
      <c r="G29" s="121"/>
      <c r="H29" s="150"/>
    </row>
    <row r="30" spans="1:7" ht="9.75">
      <c r="A30" s="121">
        <f t="shared" si="0"/>
        <v>25</v>
      </c>
      <c r="B30" s="123"/>
      <c r="C30" s="121"/>
      <c r="D30" s="151"/>
      <c r="E30" s="121"/>
      <c r="F30" s="121"/>
      <c r="G30" s="121"/>
    </row>
    <row r="31" spans="1:7" ht="9.75">
      <c r="A31" s="121">
        <f t="shared" si="0"/>
        <v>26</v>
      </c>
      <c r="B31" s="123"/>
      <c r="C31" s="121"/>
      <c r="D31" s="151"/>
      <c r="E31" s="121"/>
      <c r="F31" s="121"/>
      <c r="G31" s="121"/>
    </row>
    <row r="32" spans="1:7" ht="9.75">
      <c r="A32" s="121">
        <f t="shared" si="0"/>
        <v>27</v>
      </c>
      <c r="B32" s="123"/>
      <c r="C32" s="121"/>
      <c r="D32" s="151"/>
      <c r="E32" s="121"/>
      <c r="F32" s="121"/>
      <c r="G32" s="121"/>
    </row>
    <row r="33" spans="1:7" ht="9.75">
      <c r="A33" s="121">
        <f t="shared" si="0"/>
        <v>28</v>
      </c>
      <c r="B33" s="123"/>
      <c r="C33" s="121"/>
      <c r="D33" s="151"/>
      <c r="E33" s="121"/>
      <c r="F33" s="121"/>
      <c r="G33" s="121"/>
    </row>
    <row r="34" spans="1:7" ht="9.75">
      <c r="A34" s="121">
        <f t="shared" si="0"/>
        <v>29</v>
      </c>
      <c r="B34" s="123"/>
      <c r="C34" s="121"/>
      <c r="D34" s="151"/>
      <c r="E34" s="121"/>
      <c r="F34" s="121"/>
      <c r="G34" s="121"/>
    </row>
    <row r="35" spans="1:7" ht="9.75">
      <c r="A35" s="121">
        <f t="shared" si="0"/>
        <v>30</v>
      </c>
      <c r="B35" s="123"/>
      <c r="C35" s="121"/>
      <c r="D35" s="151"/>
      <c r="E35" s="121"/>
      <c r="F35" s="121"/>
      <c r="G35" s="121"/>
    </row>
    <row r="36" ht="12.75">
      <c r="E36" s="121">
        <f>IF(C39&gt;0,CONCATENATE(VLOOKUP(C39,WorkArea!$B$5:$S$104,3),",",VLOOKUP(C39,WorkArea!$B$5:$S$104,7),",",VLOOKUP(C39,WorkArea!$B$5:$S$104,11)," [",VLOOKUP(C39,WorkArea!$Y$5:$AA$104,3)," ticks, ",VLOOKUP(C39,WorkArea!$Y$5:$AA$104,2)," scores]"),"")</f>
      </c>
    </row>
    <row r="37" ht="12.75">
      <c r="E37" s="121">
        <f>IF(C40&gt;0,CONCATENATE(VLOOKUP(C40,WorkArea!$B$5:$S$104,3),",",VLOOKUP(C40,WorkArea!$B$5:$S$104,7),",",VLOOKUP(C40,WorkArea!$B$5:$S$104,11)," [",VLOOKUP(C40,WorkArea!$Y$5:$AA$104,3)," ticks, ",VLOOKUP(C40,WorkArea!$Y$5:$AA$104,2)," scores]"),"")</f>
      </c>
    </row>
    <row r="38" ht="12.75">
      <c r="E38" s="121"/>
    </row>
    <row r="39" ht="12.75">
      <c r="E39" s="121">
        <f>IF(C39&gt;0,CONCATENATE(VLOOKUP(C39,WorkArea!$B$5:$S$104,3),",",VLOOKUP(C39,WorkArea!$B$5:$S$104,7),",",VLOOKUP(C39,WorkArea!$B$5:$S$104,11)," [",VLOOKUP(C39,WorkArea!$Y$5:$AA$104,3)," ticks, ",VLOOKUP(C39,WorkArea!$Y$5:$AA$104,2)," scores]"),"")</f>
      </c>
    </row>
    <row r="40" ht="12.75">
      <c r="E40" s="121">
        <f>IF(C40&gt;0,CONCATENATE(VLOOKUP(C40,WorkArea!$B$5:$S$104,3),",",VLOOKUP(C40,WorkArea!$B$5:$S$104,7),",",VLOOKUP(C40,WorkArea!$B$5:$S$104,11)," [",VLOOKUP(C40,WorkArea!$Y$5:$AA$104,3)," ticks, ",VLOOKUP(C40,WorkArea!$Y$5:$AA$104,2)," scores]"),"")</f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E10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2" customWidth="1"/>
    <col min="2" max="2" width="3.00390625" style="2" customWidth="1"/>
    <col min="3" max="3" width="15.00390625" style="2" customWidth="1"/>
    <col min="4" max="4" width="8.8515625" style="2" customWidth="1"/>
    <col min="5" max="5" width="4.8515625" style="2" customWidth="1"/>
    <col min="6" max="6" width="4.7109375" style="2" customWidth="1"/>
    <col min="7" max="7" width="3.28125" style="2" customWidth="1"/>
    <col min="8" max="8" width="4.8515625" style="2" customWidth="1"/>
    <col min="9" max="9" width="4.57421875" style="2" customWidth="1"/>
    <col min="10" max="10" width="3.28125" style="2" customWidth="1"/>
    <col min="11" max="11" width="8.8515625" style="6" customWidth="1"/>
    <col min="12" max="12" width="3.28125" style="2" customWidth="1"/>
    <col min="13" max="14" width="11.57421875" style="2" customWidth="1"/>
    <col min="15" max="15" width="12.140625" style="2" customWidth="1"/>
    <col min="16" max="16" width="13.00390625" style="6" customWidth="1"/>
    <col min="17" max="17" width="8.00390625" style="5" customWidth="1"/>
    <col min="18" max="26" width="9.140625" style="2" customWidth="1"/>
    <col min="27" max="27" width="5.28125" style="8" customWidth="1"/>
    <col min="28" max="29" width="9.140625" style="8" customWidth="1"/>
    <col min="30" max="30" width="3.8515625" style="23" customWidth="1"/>
    <col min="31" max="31" width="9.140625" style="4" customWidth="1"/>
    <col min="32" max="16384" width="9.140625" style="2" customWidth="1"/>
  </cols>
  <sheetData>
    <row r="1" spans="1:30" ht="9.75">
      <c r="A1" s="51"/>
      <c r="B1" s="51"/>
      <c r="C1" s="52"/>
      <c r="D1" s="51"/>
      <c r="E1" s="51"/>
      <c r="F1" s="51"/>
      <c r="G1" s="51"/>
      <c r="H1" s="51"/>
      <c r="I1" s="51"/>
      <c r="J1" s="51"/>
      <c r="K1" s="56"/>
      <c r="L1" s="51"/>
      <c r="M1" s="51"/>
      <c r="N1" s="51"/>
      <c r="O1" s="51"/>
      <c r="P1" s="56"/>
      <c r="Q1" s="56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1.25">
      <c r="A2" s="51"/>
      <c r="B2" s="51"/>
      <c r="C2" s="106" t="s">
        <v>76</v>
      </c>
      <c r="D2" s="47" t="s">
        <v>218</v>
      </c>
      <c r="E2" s="51" t="s">
        <v>114</v>
      </c>
      <c r="F2" s="51"/>
      <c r="G2" s="51"/>
      <c r="H2" s="51"/>
      <c r="I2" s="51"/>
      <c r="J2" s="51"/>
      <c r="K2" s="56"/>
      <c r="L2" s="51"/>
      <c r="M2" s="51"/>
      <c r="N2" s="51"/>
      <c r="O2" s="51"/>
      <c r="P2" s="56"/>
      <c r="Q2" s="56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128"/>
    </row>
    <row r="3" spans="1:30" ht="11.25">
      <c r="A3" s="51"/>
      <c r="B3" s="51"/>
      <c r="C3" s="107" t="s">
        <v>18</v>
      </c>
      <c r="D3" s="127">
        <v>15</v>
      </c>
      <c r="E3" s="51" t="s">
        <v>110</v>
      </c>
      <c r="F3" s="51"/>
      <c r="G3" s="51"/>
      <c r="H3" s="51"/>
      <c r="I3" s="51"/>
      <c r="J3" s="51"/>
      <c r="K3" s="56"/>
      <c r="L3" s="51"/>
      <c r="M3" s="51"/>
      <c r="N3" s="51"/>
      <c r="O3" s="51"/>
      <c r="P3" s="56"/>
      <c r="Q3" s="56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28"/>
    </row>
    <row r="4" spans="1:30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6"/>
      <c r="L4" s="51"/>
      <c r="M4" s="51"/>
      <c r="N4" s="51"/>
      <c r="O4" s="51"/>
      <c r="P4" s="56"/>
      <c r="Q4" s="56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128"/>
    </row>
    <row r="5" spans="1:30" ht="9.75">
      <c r="A5" s="51"/>
      <c r="B5" s="86">
        <f>SUM(B8:B90)</f>
        <v>0</v>
      </c>
      <c r="C5" s="51"/>
      <c r="D5" s="51"/>
      <c r="E5" s="51"/>
      <c r="F5" s="51"/>
      <c r="G5" s="57">
        <f>SUM(G8:G90)</f>
        <v>0</v>
      </c>
      <c r="H5" s="51"/>
      <c r="I5" s="51"/>
      <c r="J5" s="57">
        <f>SUM(J8:J90)</f>
        <v>0</v>
      </c>
      <c r="K5" s="56"/>
      <c r="L5" s="57">
        <f>SUM(L8:L90)</f>
        <v>0</v>
      </c>
      <c r="M5" s="51"/>
      <c r="N5" s="51"/>
      <c r="O5" s="51"/>
      <c r="P5" s="56"/>
      <c r="Q5" s="56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1" s="20" customFormat="1" ht="9.75">
      <c r="A6" s="61"/>
      <c r="B6" s="50"/>
      <c r="C6" s="89"/>
      <c r="D6" s="89"/>
      <c r="E6" s="91" t="s">
        <v>67</v>
      </c>
      <c r="F6" s="84"/>
      <c r="G6" s="50"/>
      <c r="H6" s="91" t="s">
        <v>68</v>
      </c>
      <c r="I6" s="84"/>
      <c r="J6" s="50"/>
      <c r="K6" s="97" t="s">
        <v>6</v>
      </c>
      <c r="L6" s="49"/>
      <c r="M6" s="95"/>
      <c r="N6" s="102" t="s">
        <v>99</v>
      </c>
      <c r="O6" s="105"/>
      <c r="P6" s="103"/>
      <c r="Q6" s="93"/>
      <c r="R6" s="91" t="s">
        <v>93</v>
      </c>
      <c r="S6" s="89"/>
      <c r="T6" s="89"/>
      <c r="U6" s="91" t="s">
        <v>5</v>
      </c>
      <c r="V6" s="89"/>
      <c r="W6" s="89"/>
      <c r="X6" s="91" t="s">
        <v>69</v>
      </c>
      <c r="Y6" s="89"/>
      <c r="Z6" s="92"/>
      <c r="AA6" s="89"/>
      <c r="AB6" s="58"/>
      <c r="AC6" s="58"/>
      <c r="AD6" s="61"/>
      <c r="AE6" s="36"/>
    </row>
    <row r="7" spans="1:31" s="20" customFormat="1" ht="9.75">
      <c r="A7" s="61"/>
      <c r="B7" s="50"/>
      <c r="C7" s="18" t="s">
        <v>0</v>
      </c>
      <c r="D7" s="19" t="s">
        <v>112</v>
      </c>
      <c r="E7" s="16" t="s">
        <v>71</v>
      </c>
      <c r="F7" s="14" t="s">
        <v>1</v>
      </c>
      <c r="G7" s="50"/>
      <c r="H7" s="16" t="s">
        <v>71</v>
      </c>
      <c r="I7" s="14" t="s">
        <v>1</v>
      </c>
      <c r="J7" s="50"/>
      <c r="K7" s="96" t="s">
        <v>7</v>
      </c>
      <c r="L7" s="49"/>
      <c r="M7" s="13" t="s">
        <v>72</v>
      </c>
      <c r="N7" s="14" t="s">
        <v>103</v>
      </c>
      <c r="O7" s="14" t="s">
        <v>100</v>
      </c>
      <c r="P7" s="104" t="s">
        <v>101</v>
      </c>
      <c r="Q7" s="94" t="s">
        <v>98</v>
      </c>
      <c r="R7" s="17" t="s">
        <v>2</v>
      </c>
      <c r="S7" s="18" t="s">
        <v>3</v>
      </c>
      <c r="T7" s="19" t="s">
        <v>4</v>
      </c>
      <c r="U7" s="17" t="s">
        <v>2</v>
      </c>
      <c r="V7" s="18" t="s">
        <v>3</v>
      </c>
      <c r="W7" s="19" t="s">
        <v>4</v>
      </c>
      <c r="X7" s="17" t="s">
        <v>2</v>
      </c>
      <c r="Y7" s="18" t="s">
        <v>3</v>
      </c>
      <c r="Z7" s="19" t="s">
        <v>4</v>
      </c>
      <c r="AA7" s="144"/>
      <c r="AB7" s="90" t="s">
        <v>97</v>
      </c>
      <c r="AC7" s="59" t="s">
        <v>74</v>
      </c>
      <c r="AD7" s="61"/>
      <c r="AE7" s="36"/>
    </row>
    <row r="8" spans="1:30" ht="9.75">
      <c r="A8" s="51"/>
      <c r="B8" s="122">
        <f aca="true" t="shared" si="0" ref="B8:B38">IF(C8="","",1)</f>
      </c>
      <c r="D8" s="136"/>
      <c r="E8" s="130"/>
      <c r="F8" s="6"/>
      <c r="G8" s="10">
        <f aca="true" t="shared" si="1" ref="G8:G38">IF(F8&gt;0,1,"")</f>
      </c>
      <c r="H8" s="130"/>
      <c r="I8" s="6"/>
      <c r="J8" s="10">
        <f aca="true" t="shared" si="2" ref="J8:J38">IF(I8&gt;0,1,"")</f>
      </c>
      <c r="K8" s="11"/>
      <c r="L8" s="7">
        <f aca="true" t="shared" si="3" ref="L8:L38">IF(K8&gt;0,1,"")</f>
      </c>
      <c r="M8" s="21">
        <f aca="true" t="shared" si="4" ref="M8:M38">IF(K8&gt;0,ABS(((K8-1)/4)*($B$5-1)-$B$5),$C$4)</f>
        <v>0</v>
      </c>
      <c r="N8" s="132"/>
      <c r="O8" s="132"/>
      <c r="P8" s="133"/>
      <c r="Q8" s="31">
        <f aca="true" t="shared" si="5" ref="Q8:Q38">IF(F8&gt;0,1,0)+IF(I8&gt;0,1,0)+IF(K8&gt;0,1,0)</f>
        <v>0</v>
      </c>
      <c r="R8" s="32">
        <f aca="true" t="shared" si="6" ref="R8:R38">IF(M8&gt;0,IF(ISERROR(AVERAGE(F8,I8,M8)),"",IF(AVERAGE(F8,I8,M8)&gt;0,AVERAGE(F8,I8,M8),"")),IF(ISERROR(AVERAGE(F8,I8)),"",IF(AVERAGE(F8,I8)&gt;0,AVERAGE(F8,I8),"")))</f>
      </c>
      <c r="S8" s="22">
        <f aca="true" t="shared" si="7" ref="S8:S38">IF(ISERROR(AVERAGE(F8,I8)),"",IF(AVERAGE(F8,I8)&gt;0,AVERAGE(F8,I8),""))</f>
      </c>
      <c r="T8" s="33">
        <f aca="true" t="shared" si="8" ref="T8:T38">IF(Q8&lt;2,IF(SUM(F8,I8,M8)&gt;0,SUM(F8,I8,M8),""),IF(Q8&lt;3,AVERAGE(F8,I8,M8),(F8+I8+M8-MIN(F8,I8,M8))/2))</f>
      </c>
      <c r="U8" s="111">
        <f>IF(C8&gt;0,VLOOKUP(C8,WorkArea!$B$5:$S$104,3),"")</f>
      </c>
      <c r="V8" s="112">
        <f>IF(C8&gt;0,VLOOKUP(C8,WorkArea!$B$5:$S$104,7),"")</f>
      </c>
      <c r="W8" s="113">
        <f>IF(C8&gt;0,VLOOKUP(C8,WorkArea!$B$5:$S$104,11),"")</f>
      </c>
      <c r="X8" s="99">
        <f aca="true" t="shared" si="9" ref="X8:X38">IF($D$3&gt;0,IF(U8&lt;=$D$3,1,""),"")</f>
      </c>
      <c r="Y8" s="101">
        <f aca="true" t="shared" si="10" ref="Y8:Y38">IF($D$3&gt;0,IF(V8&lt;=$D$3,1,""),"")</f>
      </c>
      <c r="Z8" s="145">
        <f aca="true" t="shared" si="11" ref="Z8:Z38">IF($D$3&gt;0,IF(W8&lt;=$D$3,1,""),"")</f>
      </c>
      <c r="AA8" s="146">
        <f aca="true" t="shared" si="12" ref="AA8:AA38">IF(SUM(X8:Z8)&gt;0,SUM(X8:Z8),"")</f>
      </c>
      <c r="AB8" s="114">
        <f>IF(C8&gt;0,VLOOKUP(C8,WorkArea!$B$5:$S$104,17),"")</f>
      </c>
      <c r="AC8" s="115">
        <f>IF(C8&gt;0,VLOOKUP(C8,WorkArea!$B$5:$S$104,18),"")</f>
      </c>
      <c r="AD8" s="51"/>
    </row>
    <row r="9" spans="1:30" ht="9.75">
      <c r="A9" s="51"/>
      <c r="B9" s="122">
        <f t="shared" si="0"/>
      </c>
      <c r="D9" s="136"/>
      <c r="E9" s="130"/>
      <c r="F9" s="6"/>
      <c r="G9" s="10">
        <f t="shared" si="1"/>
      </c>
      <c r="H9" s="130"/>
      <c r="I9" s="6"/>
      <c r="J9" s="10">
        <f t="shared" si="2"/>
      </c>
      <c r="K9" s="11"/>
      <c r="L9" s="7">
        <f t="shared" si="3"/>
      </c>
      <c r="M9" s="21">
        <f t="shared" si="4"/>
        <v>0</v>
      </c>
      <c r="N9" s="132"/>
      <c r="O9" s="132"/>
      <c r="P9" s="133"/>
      <c r="Q9" s="31">
        <f t="shared" si="5"/>
        <v>0</v>
      </c>
      <c r="R9" s="32">
        <f t="shared" si="6"/>
      </c>
      <c r="S9" s="22">
        <f t="shared" si="7"/>
      </c>
      <c r="T9" s="33">
        <f t="shared" si="8"/>
      </c>
      <c r="U9" s="111">
        <f>IF(C9&gt;0,VLOOKUP(C9,WorkArea!$B$5:$S$104,3),"")</f>
      </c>
      <c r="V9" s="112">
        <f>IF(C9&gt;0,VLOOKUP(C9,WorkArea!$B$5:$S$104,7),"")</f>
      </c>
      <c r="W9" s="113">
        <f>IF(C9&gt;0,VLOOKUP(C9,WorkArea!$B$5:$S$104,11),"")</f>
      </c>
      <c r="X9" s="99">
        <f t="shared" si="9"/>
      </c>
      <c r="Y9" s="101">
        <f t="shared" si="10"/>
      </c>
      <c r="Z9" s="145">
        <f t="shared" si="11"/>
      </c>
      <c r="AA9" s="146">
        <f t="shared" si="12"/>
      </c>
      <c r="AB9" s="114">
        <f>IF(C9&gt;0,VLOOKUP(C9,WorkArea!$B$5:$S$104,17),"")</f>
      </c>
      <c r="AC9" s="115">
        <f>IF(C9&gt;0,VLOOKUP(C9,WorkArea!$B$5:$S$104,18),"")</f>
      </c>
      <c r="AD9" s="51"/>
    </row>
    <row r="10" spans="1:30" ht="9.75">
      <c r="A10" s="51"/>
      <c r="B10" s="122">
        <f t="shared" si="0"/>
      </c>
      <c r="D10" s="136"/>
      <c r="E10" s="130"/>
      <c r="F10" s="6"/>
      <c r="G10" s="10">
        <f t="shared" si="1"/>
      </c>
      <c r="H10" s="130"/>
      <c r="I10" s="6"/>
      <c r="J10" s="10">
        <f t="shared" si="2"/>
      </c>
      <c r="K10" s="11"/>
      <c r="L10" s="7">
        <f t="shared" si="3"/>
      </c>
      <c r="M10" s="21">
        <f t="shared" si="4"/>
        <v>0</v>
      </c>
      <c r="N10" s="132"/>
      <c r="O10" s="132"/>
      <c r="P10" s="133"/>
      <c r="Q10" s="31">
        <f t="shared" si="5"/>
        <v>0</v>
      </c>
      <c r="R10" s="32">
        <f t="shared" si="6"/>
      </c>
      <c r="S10" s="22">
        <f t="shared" si="7"/>
      </c>
      <c r="T10" s="33">
        <f t="shared" si="8"/>
      </c>
      <c r="U10" s="111">
        <f>IF(C10&gt;0,VLOOKUP(C10,WorkArea!$B$5:$S$104,3),"")</f>
      </c>
      <c r="V10" s="112">
        <f>IF(C10&gt;0,VLOOKUP(C10,WorkArea!$B$5:$S$104,7),"")</f>
      </c>
      <c r="W10" s="113">
        <f>IF(C10&gt;0,VLOOKUP(C10,WorkArea!$B$5:$S$104,11),"")</f>
      </c>
      <c r="X10" s="99">
        <f t="shared" si="9"/>
      </c>
      <c r="Y10" s="101">
        <f t="shared" si="10"/>
      </c>
      <c r="Z10" s="145">
        <f t="shared" si="11"/>
      </c>
      <c r="AA10" s="146">
        <f t="shared" si="12"/>
      </c>
      <c r="AB10" s="114">
        <f>IF(C10&gt;0,VLOOKUP(C10,WorkArea!$B$5:$S$104,17),"")</f>
      </c>
      <c r="AC10" s="115">
        <f>IF(C10&gt;0,VLOOKUP(C10,WorkArea!$B$5:$S$104,18),"")</f>
      </c>
      <c r="AD10" s="51"/>
    </row>
    <row r="11" spans="1:30" ht="9.75">
      <c r="A11" s="51"/>
      <c r="B11" s="122">
        <f t="shared" si="0"/>
      </c>
      <c r="D11" s="136"/>
      <c r="E11" s="130"/>
      <c r="F11" s="6"/>
      <c r="G11" s="10">
        <f t="shared" si="1"/>
      </c>
      <c r="H11" s="130"/>
      <c r="I11" s="6"/>
      <c r="J11" s="10">
        <f t="shared" si="2"/>
      </c>
      <c r="K11" s="11"/>
      <c r="L11" s="7">
        <f t="shared" si="3"/>
      </c>
      <c r="M11" s="21">
        <f t="shared" si="4"/>
        <v>0</v>
      </c>
      <c r="N11" s="132"/>
      <c r="O11" s="143"/>
      <c r="P11" s="133"/>
      <c r="Q11" s="31">
        <f t="shared" si="5"/>
        <v>0</v>
      </c>
      <c r="R11" s="32">
        <f t="shared" si="6"/>
      </c>
      <c r="S11" s="22">
        <f t="shared" si="7"/>
      </c>
      <c r="T11" s="33">
        <f t="shared" si="8"/>
      </c>
      <c r="U11" s="111">
        <f>IF(C11&gt;0,VLOOKUP(C11,WorkArea!$B$5:$S$104,3),"")</f>
      </c>
      <c r="V11" s="112">
        <f>IF(C11&gt;0,VLOOKUP(C11,WorkArea!$B$5:$S$104,7),"")</f>
      </c>
      <c r="W11" s="113">
        <f>IF(C11&gt;0,VLOOKUP(C11,WorkArea!$B$5:$S$104,11),"")</f>
      </c>
      <c r="X11" s="99">
        <f t="shared" si="9"/>
      </c>
      <c r="Y11" s="101">
        <f t="shared" si="10"/>
      </c>
      <c r="Z11" s="145">
        <f t="shared" si="11"/>
      </c>
      <c r="AA11" s="146">
        <f t="shared" si="12"/>
      </c>
      <c r="AB11" s="114">
        <f>IF(C11&gt;0,VLOOKUP(C11,WorkArea!$B$5:$S$104,17),"")</f>
      </c>
      <c r="AC11" s="115">
        <f>IF(C11&gt;0,VLOOKUP(C11,WorkArea!$B$5:$S$104,18),"")</f>
      </c>
      <c r="AD11" s="51"/>
    </row>
    <row r="12" spans="1:30" ht="9.75">
      <c r="A12" s="51"/>
      <c r="B12" s="122">
        <f t="shared" si="0"/>
      </c>
      <c r="D12" s="136"/>
      <c r="E12" s="130"/>
      <c r="F12" s="6"/>
      <c r="G12" s="10">
        <f t="shared" si="1"/>
      </c>
      <c r="H12" s="130"/>
      <c r="I12" s="6"/>
      <c r="J12" s="10">
        <f t="shared" si="2"/>
      </c>
      <c r="K12" s="11"/>
      <c r="L12" s="7">
        <f t="shared" si="3"/>
      </c>
      <c r="M12" s="21">
        <f t="shared" si="4"/>
        <v>0</v>
      </c>
      <c r="N12" s="132"/>
      <c r="O12" s="132"/>
      <c r="P12" s="133"/>
      <c r="Q12" s="31">
        <f t="shared" si="5"/>
        <v>0</v>
      </c>
      <c r="R12" s="32">
        <f t="shared" si="6"/>
      </c>
      <c r="S12" s="22">
        <f t="shared" si="7"/>
      </c>
      <c r="T12" s="33">
        <f t="shared" si="8"/>
      </c>
      <c r="U12" s="111">
        <f>IF(C12&gt;0,VLOOKUP(C12,WorkArea!$B$5:$S$104,3),"")</f>
      </c>
      <c r="V12" s="112">
        <f>IF(C12&gt;0,VLOOKUP(C12,WorkArea!$B$5:$S$104,7),"")</f>
      </c>
      <c r="W12" s="113">
        <f>IF(C12&gt;0,VLOOKUP(C12,WorkArea!$B$5:$S$104,11),"")</f>
      </c>
      <c r="X12" s="99">
        <f t="shared" si="9"/>
      </c>
      <c r="Y12" s="101">
        <f t="shared" si="10"/>
      </c>
      <c r="Z12" s="145">
        <f t="shared" si="11"/>
      </c>
      <c r="AA12" s="146">
        <f t="shared" si="12"/>
      </c>
      <c r="AB12" s="114">
        <f>IF(C12&gt;0,VLOOKUP(C12,WorkArea!$B$5:$S$104,17),"")</f>
      </c>
      <c r="AC12" s="115">
        <f>IF(C12&gt;0,VLOOKUP(C12,WorkArea!$B$5:$S$104,18),"")</f>
      </c>
      <c r="AD12" s="51"/>
    </row>
    <row r="13" spans="1:30" ht="9.75">
      <c r="A13" s="51"/>
      <c r="B13" s="122">
        <f t="shared" si="0"/>
      </c>
      <c r="D13" s="136"/>
      <c r="E13" s="130"/>
      <c r="F13" s="6"/>
      <c r="G13" s="10">
        <f t="shared" si="1"/>
      </c>
      <c r="H13" s="130"/>
      <c r="I13" s="6"/>
      <c r="J13" s="10">
        <f t="shared" si="2"/>
      </c>
      <c r="K13" s="11"/>
      <c r="L13" s="7">
        <f t="shared" si="3"/>
      </c>
      <c r="M13" s="21">
        <f t="shared" si="4"/>
        <v>0</v>
      </c>
      <c r="N13" s="132"/>
      <c r="O13" s="132"/>
      <c r="P13" s="133"/>
      <c r="Q13" s="31">
        <f t="shared" si="5"/>
        <v>0</v>
      </c>
      <c r="R13" s="32">
        <f t="shared" si="6"/>
      </c>
      <c r="S13" s="22">
        <f t="shared" si="7"/>
      </c>
      <c r="T13" s="33">
        <f t="shared" si="8"/>
      </c>
      <c r="U13" s="111">
        <f>IF(C13&gt;0,VLOOKUP(C13,WorkArea!$B$5:$S$104,3),"")</f>
      </c>
      <c r="V13" s="112">
        <f>IF(C13&gt;0,VLOOKUP(C13,WorkArea!$B$5:$S$104,7),"")</f>
      </c>
      <c r="W13" s="113">
        <f>IF(C13&gt;0,VLOOKUP(C13,WorkArea!$B$5:$S$104,11),"")</f>
      </c>
      <c r="X13" s="99">
        <f t="shared" si="9"/>
      </c>
      <c r="Y13" s="101">
        <f t="shared" si="10"/>
      </c>
      <c r="Z13" s="145">
        <f t="shared" si="11"/>
      </c>
      <c r="AA13" s="146">
        <f t="shared" si="12"/>
      </c>
      <c r="AB13" s="114">
        <f>IF(C13&gt;0,VLOOKUP(C13,WorkArea!$B$5:$S$104,17),"")</f>
      </c>
      <c r="AC13" s="115">
        <f>IF(C13&gt;0,VLOOKUP(C13,WorkArea!$B$5:$S$104,18),"")</f>
      </c>
      <c r="AD13" s="51"/>
    </row>
    <row r="14" spans="1:30" ht="9.75">
      <c r="A14" s="51"/>
      <c r="B14" s="122">
        <f t="shared" si="0"/>
      </c>
      <c r="D14" s="136"/>
      <c r="E14" s="130"/>
      <c r="F14" s="6"/>
      <c r="G14" s="10">
        <f t="shared" si="1"/>
      </c>
      <c r="H14" s="130"/>
      <c r="I14" s="6"/>
      <c r="J14" s="10">
        <f t="shared" si="2"/>
      </c>
      <c r="K14" s="11"/>
      <c r="L14" s="7">
        <f t="shared" si="3"/>
      </c>
      <c r="M14" s="21">
        <f t="shared" si="4"/>
        <v>0</v>
      </c>
      <c r="N14" s="132"/>
      <c r="O14" s="132"/>
      <c r="P14" s="133"/>
      <c r="Q14" s="31">
        <f t="shared" si="5"/>
        <v>0</v>
      </c>
      <c r="R14" s="32">
        <f t="shared" si="6"/>
      </c>
      <c r="S14" s="22">
        <f t="shared" si="7"/>
      </c>
      <c r="T14" s="33">
        <f t="shared" si="8"/>
      </c>
      <c r="U14" s="111">
        <f>IF(C14&gt;0,VLOOKUP(C14,WorkArea!$B$5:$S$104,3),"")</f>
      </c>
      <c r="V14" s="112">
        <f>IF(C14&gt;0,VLOOKUP(C14,WorkArea!$B$5:$S$104,7),"")</f>
      </c>
      <c r="W14" s="113">
        <f>IF(C14&gt;0,VLOOKUP(C14,WorkArea!$B$5:$S$104,11),"")</f>
      </c>
      <c r="X14" s="99">
        <f t="shared" si="9"/>
      </c>
      <c r="Y14" s="101">
        <f t="shared" si="10"/>
      </c>
      <c r="Z14" s="145">
        <f t="shared" si="11"/>
      </c>
      <c r="AA14" s="146">
        <f t="shared" si="12"/>
      </c>
      <c r="AB14" s="114">
        <f>IF(C14&gt;0,VLOOKUP(C14,WorkArea!$B$5:$S$104,17),"")</f>
      </c>
      <c r="AC14" s="115">
        <f>IF(C14&gt;0,VLOOKUP(C14,WorkArea!$B$5:$S$104,18),"")</f>
      </c>
      <c r="AD14" s="51"/>
    </row>
    <row r="15" spans="1:30" ht="9.75">
      <c r="A15" s="51"/>
      <c r="B15" s="122">
        <f t="shared" si="0"/>
      </c>
      <c r="D15" s="136"/>
      <c r="E15" s="130"/>
      <c r="F15" s="6"/>
      <c r="G15" s="10">
        <f t="shared" si="1"/>
      </c>
      <c r="H15" s="130"/>
      <c r="I15" s="6"/>
      <c r="J15" s="10">
        <f t="shared" si="2"/>
      </c>
      <c r="K15" s="11"/>
      <c r="L15" s="7">
        <f t="shared" si="3"/>
      </c>
      <c r="M15" s="21">
        <f t="shared" si="4"/>
        <v>0</v>
      </c>
      <c r="N15" s="132"/>
      <c r="O15" s="132"/>
      <c r="P15" s="133"/>
      <c r="Q15" s="31">
        <f t="shared" si="5"/>
        <v>0</v>
      </c>
      <c r="R15" s="32">
        <f t="shared" si="6"/>
      </c>
      <c r="S15" s="22">
        <f t="shared" si="7"/>
      </c>
      <c r="T15" s="33">
        <f t="shared" si="8"/>
      </c>
      <c r="U15" s="111">
        <f>IF(C15&gt;0,VLOOKUP(C15,WorkArea!$B$5:$S$104,3),"")</f>
      </c>
      <c r="V15" s="112">
        <f>IF(C15&gt;0,VLOOKUP(C15,WorkArea!$B$5:$S$104,7),"")</f>
      </c>
      <c r="W15" s="113">
        <f>IF(C15&gt;0,VLOOKUP(C15,WorkArea!$B$5:$S$104,11),"")</f>
      </c>
      <c r="X15" s="99">
        <f t="shared" si="9"/>
      </c>
      <c r="Y15" s="101">
        <f t="shared" si="10"/>
      </c>
      <c r="Z15" s="145">
        <f t="shared" si="11"/>
      </c>
      <c r="AA15" s="146">
        <f t="shared" si="12"/>
      </c>
      <c r="AB15" s="114">
        <f>IF(C15&gt;0,VLOOKUP(C15,WorkArea!$B$5:$S$104,17),"")</f>
      </c>
      <c r="AC15" s="115">
        <f>IF(C15&gt;0,VLOOKUP(C15,WorkArea!$B$5:$S$104,18),"")</f>
      </c>
      <c r="AD15" s="51"/>
    </row>
    <row r="16" spans="1:30" ht="9.75">
      <c r="A16" s="51"/>
      <c r="B16" s="122">
        <f t="shared" si="0"/>
      </c>
      <c r="D16" s="136"/>
      <c r="E16" s="130"/>
      <c r="F16" s="6"/>
      <c r="G16" s="10">
        <f t="shared" si="1"/>
      </c>
      <c r="H16" s="130"/>
      <c r="I16" s="6"/>
      <c r="J16" s="10">
        <f t="shared" si="2"/>
      </c>
      <c r="K16" s="11"/>
      <c r="L16" s="7">
        <f t="shared" si="3"/>
      </c>
      <c r="M16" s="21">
        <f t="shared" si="4"/>
        <v>0</v>
      </c>
      <c r="N16" s="132"/>
      <c r="O16" s="132"/>
      <c r="P16" s="133"/>
      <c r="Q16" s="31">
        <f t="shared" si="5"/>
        <v>0</v>
      </c>
      <c r="R16" s="32">
        <f t="shared" si="6"/>
      </c>
      <c r="S16" s="22">
        <f t="shared" si="7"/>
      </c>
      <c r="T16" s="33">
        <f t="shared" si="8"/>
      </c>
      <c r="U16" s="111">
        <f>IF(C16&gt;0,VLOOKUP(C16,WorkArea!$B$5:$S$104,3),"")</f>
      </c>
      <c r="V16" s="112">
        <f>IF(C16&gt;0,VLOOKUP(C16,WorkArea!$B$5:$S$104,7),"")</f>
      </c>
      <c r="W16" s="113">
        <f>IF(C16&gt;0,VLOOKUP(C16,WorkArea!$B$5:$S$104,11),"")</f>
      </c>
      <c r="X16" s="99">
        <f t="shared" si="9"/>
      </c>
      <c r="Y16" s="101">
        <f t="shared" si="10"/>
      </c>
      <c r="Z16" s="145">
        <f t="shared" si="11"/>
      </c>
      <c r="AA16" s="146">
        <f t="shared" si="12"/>
      </c>
      <c r="AB16" s="114">
        <f>IF(C16&gt;0,VLOOKUP(C16,WorkArea!$B$5:$S$104,17),"")</f>
      </c>
      <c r="AC16" s="115">
        <f>IF(C16&gt;0,VLOOKUP(C16,WorkArea!$B$5:$S$104,18),"")</f>
      </c>
      <c r="AD16" s="51"/>
    </row>
    <row r="17" spans="1:30" ht="9.75">
      <c r="A17" s="51"/>
      <c r="B17" s="122">
        <f t="shared" si="0"/>
      </c>
      <c r="D17" s="136"/>
      <c r="E17" s="130"/>
      <c r="F17" s="6"/>
      <c r="G17" s="10">
        <f t="shared" si="1"/>
      </c>
      <c r="H17" s="130"/>
      <c r="I17" s="6"/>
      <c r="J17" s="10">
        <f t="shared" si="2"/>
      </c>
      <c r="K17" s="11"/>
      <c r="L17" s="7">
        <f t="shared" si="3"/>
      </c>
      <c r="M17" s="21">
        <f t="shared" si="4"/>
        <v>0</v>
      </c>
      <c r="N17" s="132"/>
      <c r="O17" s="132"/>
      <c r="P17" s="133"/>
      <c r="Q17" s="31">
        <f t="shared" si="5"/>
        <v>0</v>
      </c>
      <c r="R17" s="32">
        <f t="shared" si="6"/>
      </c>
      <c r="S17" s="22">
        <f t="shared" si="7"/>
      </c>
      <c r="T17" s="33">
        <f t="shared" si="8"/>
      </c>
      <c r="U17" s="111">
        <f>IF(C17&gt;0,VLOOKUP(C17,WorkArea!$B$5:$S$104,3),"")</f>
      </c>
      <c r="V17" s="112">
        <f>IF(C17&gt;0,VLOOKUP(C17,WorkArea!$B$5:$S$104,7),"")</f>
      </c>
      <c r="W17" s="113">
        <f>IF(C17&gt;0,VLOOKUP(C17,WorkArea!$B$5:$S$104,11),"")</f>
      </c>
      <c r="X17" s="99">
        <f t="shared" si="9"/>
      </c>
      <c r="Y17" s="101">
        <f t="shared" si="10"/>
      </c>
      <c r="Z17" s="145">
        <f t="shared" si="11"/>
      </c>
      <c r="AA17" s="146">
        <f t="shared" si="12"/>
      </c>
      <c r="AB17" s="114">
        <f>IF(C17&gt;0,VLOOKUP(C17,WorkArea!$B$5:$S$104,17),"")</f>
      </c>
      <c r="AC17" s="115">
        <f>IF(C17&gt;0,VLOOKUP(C17,WorkArea!$B$5:$S$104,18),"")</f>
      </c>
      <c r="AD17" s="51"/>
    </row>
    <row r="18" spans="1:30" ht="9.75">
      <c r="A18" s="51"/>
      <c r="B18" s="122">
        <f t="shared" si="0"/>
      </c>
      <c r="D18" s="136"/>
      <c r="E18" s="130"/>
      <c r="F18" s="6"/>
      <c r="G18" s="10">
        <f t="shared" si="1"/>
      </c>
      <c r="H18" s="130"/>
      <c r="I18" s="6"/>
      <c r="J18" s="10">
        <f t="shared" si="2"/>
      </c>
      <c r="K18" s="11"/>
      <c r="L18" s="7">
        <f t="shared" si="3"/>
      </c>
      <c r="M18" s="21">
        <f t="shared" si="4"/>
        <v>0</v>
      </c>
      <c r="N18" s="132"/>
      <c r="O18" s="132"/>
      <c r="P18" s="133"/>
      <c r="Q18" s="31">
        <f t="shared" si="5"/>
        <v>0</v>
      </c>
      <c r="R18" s="32">
        <f t="shared" si="6"/>
      </c>
      <c r="S18" s="22">
        <f t="shared" si="7"/>
      </c>
      <c r="T18" s="33">
        <f t="shared" si="8"/>
      </c>
      <c r="U18" s="111">
        <f>IF(C18&gt;0,VLOOKUP(C18,WorkArea!$B$5:$S$104,3),"")</f>
      </c>
      <c r="V18" s="112">
        <f>IF(C18&gt;0,VLOOKUP(C18,WorkArea!$B$5:$S$104,7),"")</f>
      </c>
      <c r="W18" s="113">
        <f>IF(C18&gt;0,VLOOKUP(C18,WorkArea!$B$5:$S$104,11),"")</f>
      </c>
      <c r="X18" s="99">
        <f t="shared" si="9"/>
      </c>
      <c r="Y18" s="101">
        <f t="shared" si="10"/>
      </c>
      <c r="Z18" s="145">
        <f t="shared" si="11"/>
      </c>
      <c r="AA18" s="146">
        <f t="shared" si="12"/>
      </c>
      <c r="AB18" s="114">
        <f>IF(C18&gt;0,VLOOKUP(C18,WorkArea!$B$5:$S$104,17),"")</f>
      </c>
      <c r="AC18" s="115">
        <f>IF(C18&gt;0,VLOOKUP(C18,WorkArea!$B$5:$S$104,18),"")</f>
      </c>
      <c r="AD18" s="51"/>
    </row>
    <row r="19" spans="1:30" ht="9.75">
      <c r="A19" s="51"/>
      <c r="B19" s="122">
        <f t="shared" si="0"/>
      </c>
      <c r="D19" s="136"/>
      <c r="E19" s="130"/>
      <c r="F19" s="6"/>
      <c r="G19" s="10">
        <f t="shared" si="1"/>
      </c>
      <c r="H19" s="130"/>
      <c r="I19" s="6"/>
      <c r="J19" s="10">
        <f t="shared" si="2"/>
      </c>
      <c r="K19" s="11"/>
      <c r="L19" s="7">
        <f t="shared" si="3"/>
      </c>
      <c r="M19" s="21">
        <f t="shared" si="4"/>
        <v>0</v>
      </c>
      <c r="N19" s="132"/>
      <c r="O19" s="132"/>
      <c r="P19" s="133"/>
      <c r="Q19" s="31">
        <f t="shared" si="5"/>
        <v>0</v>
      </c>
      <c r="R19" s="32">
        <f t="shared" si="6"/>
      </c>
      <c r="S19" s="22">
        <f t="shared" si="7"/>
      </c>
      <c r="T19" s="33">
        <f t="shared" si="8"/>
      </c>
      <c r="U19" s="111">
        <f>IF(C19&gt;0,VLOOKUP(C19,WorkArea!$B$5:$S$104,3),"")</f>
      </c>
      <c r="V19" s="112">
        <f>IF(C19&gt;0,VLOOKUP(C19,WorkArea!$B$5:$S$104,7),"")</f>
      </c>
      <c r="W19" s="113">
        <f>IF(C19&gt;0,VLOOKUP(C19,WorkArea!$B$5:$S$104,11),"")</f>
      </c>
      <c r="X19" s="99">
        <f t="shared" si="9"/>
      </c>
      <c r="Y19" s="101">
        <f t="shared" si="10"/>
      </c>
      <c r="Z19" s="145">
        <f t="shared" si="11"/>
      </c>
      <c r="AA19" s="146">
        <f t="shared" si="12"/>
      </c>
      <c r="AB19" s="114">
        <f>IF(C19&gt;0,VLOOKUP(C19,WorkArea!$B$5:$S$104,17),"")</f>
      </c>
      <c r="AC19" s="115">
        <f>IF(C19&gt;0,VLOOKUP(C19,WorkArea!$B$5:$S$104,18),"")</f>
      </c>
      <c r="AD19" s="51"/>
    </row>
    <row r="20" spans="1:30" ht="9.75">
      <c r="A20" s="51"/>
      <c r="B20" s="122">
        <f t="shared" si="0"/>
      </c>
      <c r="D20" s="136"/>
      <c r="E20" s="130"/>
      <c r="F20" s="6"/>
      <c r="G20" s="10">
        <f t="shared" si="1"/>
      </c>
      <c r="H20" s="130"/>
      <c r="I20" s="6"/>
      <c r="J20" s="10">
        <f t="shared" si="2"/>
      </c>
      <c r="K20" s="11"/>
      <c r="L20" s="7">
        <f t="shared" si="3"/>
      </c>
      <c r="M20" s="21">
        <f t="shared" si="4"/>
        <v>0</v>
      </c>
      <c r="N20" s="132"/>
      <c r="O20" s="132"/>
      <c r="P20" s="133"/>
      <c r="Q20" s="31">
        <f t="shared" si="5"/>
        <v>0</v>
      </c>
      <c r="R20" s="32">
        <f t="shared" si="6"/>
      </c>
      <c r="S20" s="22">
        <f t="shared" si="7"/>
      </c>
      <c r="T20" s="33">
        <f t="shared" si="8"/>
      </c>
      <c r="U20" s="111">
        <f>IF(C20&gt;0,VLOOKUP(C20,WorkArea!$B$5:$S$104,3),"")</f>
      </c>
      <c r="V20" s="112">
        <f>IF(C20&gt;0,VLOOKUP(C20,WorkArea!$B$5:$S$104,7),"")</f>
      </c>
      <c r="W20" s="113">
        <f>IF(C20&gt;0,VLOOKUP(C20,WorkArea!$B$5:$S$104,11),"")</f>
      </c>
      <c r="X20" s="99">
        <f t="shared" si="9"/>
      </c>
      <c r="Y20" s="101">
        <f t="shared" si="10"/>
      </c>
      <c r="Z20" s="145">
        <f t="shared" si="11"/>
      </c>
      <c r="AA20" s="146">
        <f t="shared" si="12"/>
      </c>
      <c r="AB20" s="114">
        <f>IF(C20&gt;0,VLOOKUP(C20,WorkArea!$B$5:$S$104,17),"")</f>
      </c>
      <c r="AC20" s="115">
        <f>IF(C20&gt;0,VLOOKUP(C20,WorkArea!$B$5:$S$104,18),"")</f>
      </c>
      <c r="AD20" s="51"/>
    </row>
    <row r="21" spans="1:30" ht="9.75">
      <c r="A21" s="51"/>
      <c r="B21" s="122">
        <f t="shared" si="0"/>
      </c>
      <c r="D21" s="136"/>
      <c r="E21" s="130"/>
      <c r="F21" s="6"/>
      <c r="G21" s="10">
        <f t="shared" si="1"/>
      </c>
      <c r="H21" s="130"/>
      <c r="I21" s="6"/>
      <c r="J21" s="10">
        <f t="shared" si="2"/>
      </c>
      <c r="K21" s="11"/>
      <c r="L21" s="7">
        <f t="shared" si="3"/>
      </c>
      <c r="M21" s="21">
        <f t="shared" si="4"/>
        <v>0</v>
      </c>
      <c r="N21" s="132"/>
      <c r="O21" s="132"/>
      <c r="P21" s="133"/>
      <c r="Q21" s="31">
        <f t="shared" si="5"/>
        <v>0</v>
      </c>
      <c r="R21" s="32">
        <f t="shared" si="6"/>
      </c>
      <c r="S21" s="22">
        <f t="shared" si="7"/>
      </c>
      <c r="T21" s="33">
        <f t="shared" si="8"/>
      </c>
      <c r="U21" s="111">
        <f>IF(C21&gt;0,VLOOKUP(C21,WorkArea!$B$5:$S$104,3),"")</f>
      </c>
      <c r="V21" s="112">
        <f>IF(C21&gt;0,VLOOKUP(C21,WorkArea!$B$5:$S$104,7),"")</f>
      </c>
      <c r="W21" s="113">
        <f>IF(C21&gt;0,VLOOKUP(C21,WorkArea!$B$5:$S$104,11),"")</f>
      </c>
      <c r="X21" s="99">
        <f t="shared" si="9"/>
      </c>
      <c r="Y21" s="101">
        <f t="shared" si="10"/>
      </c>
      <c r="Z21" s="145">
        <f t="shared" si="11"/>
      </c>
      <c r="AA21" s="146">
        <f t="shared" si="12"/>
      </c>
      <c r="AB21" s="114">
        <f>IF(C21&gt;0,VLOOKUP(C21,WorkArea!$B$5:$S$104,17),"")</f>
      </c>
      <c r="AC21" s="115">
        <f>IF(C21&gt;0,VLOOKUP(C21,WorkArea!$B$5:$S$104,18),"")</f>
      </c>
      <c r="AD21" s="51"/>
    </row>
    <row r="22" spans="1:30" ht="9.75">
      <c r="A22" s="51"/>
      <c r="B22" s="122">
        <f t="shared" si="0"/>
      </c>
      <c r="D22" s="136"/>
      <c r="E22" s="130"/>
      <c r="F22" s="6"/>
      <c r="G22" s="10">
        <f t="shared" si="1"/>
      </c>
      <c r="H22" s="130"/>
      <c r="I22" s="6"/>
      <c r="J22" s="10">
        <f t="shared" si="2"/>
      </c>
      <c r="K22" s="11"/>
      <c r="L22" s="7">
        <f t="shared" si="3"/>
      </c>
      <c r="M22" s="21">
        <f t="shared" si="4"/>
        <v>0</v>
      </c>
      <c r="N22" s="132"/>
      <c r="O22" s="132"/>
      <c r="P22" s="133"/>
      <c r="Q22" s="31">
        <f t="shared" si="5"/>
        <v>0</v>
      </c>
      <c r="R22" s="32">
        <f t="shared" si="6"/>
      </c>
      <c r="S22" s="22">
        <f t="shared" si="7"/>
      </c>
      <c r="T22" s="33">
        <f t="shared" si="8"/>
      </c>
      <c r="U22" s="111">
        <f>IF(C22&gt;0,VLOOKUP(C22,WorkArea!$B$5:$S$104,3),"")</f>
      </c>
      <c r="V22" s="112">
        <f>IF(C22&gt;0,VLOOKUP(C22,WorkArea!$B$5:$S$104,7),"")</f>
      </c>
      <c r="W22" s="113">
        <f>IF(C22&gt;0,VLOOKUP(C22,WorkArea!$B$5:$S$104,11),"")</f>
      </c>
      <c r="X22" s="99">
        <f t="shared" si="9"/>
      </c>
      <c r="Y22" s="101">
        <f t="shared" si="10"/>
      </c>
      <c r="Z22" s="145">
        <f t="shared" si="11"/>
      </c>
      <c r="AA22" s="146">
        <f t="shared" si="12"/>
      </c>
      <c r="AB22" s="114">
        <f>IF(C22&gt;0,VLOOKUP(C22,WorkArea!$B$5:$S$104,17),"")</f>
      </c>
      <c r="AC22" s="115">
        <f>IF(C22&gt;0,VLOOKUP(C22,WorkArea!$B$5:$S$104,18),"")</f>
      </c>
      <c r="AD22" s="51"/>
    </row>
    <row r="23" spans="1:30" ht="9.75">
      <c r="A23" s="51"/>
      <c r="B23" s="122">
        <f t="shared" si="0"/>
      </c>
      <c r="D23" s="136"/>
      <c r="E23" s="130"/>
      <c r="F23" s="6"/>
      <c r="G23" s="10">
        <f t="shared" si="1"/>
      </c>
      <c r="H23" s="130"/>
      <c r="I23" s="6"/>
      <c r="J23" s="10">
        <f t="shared" si="2"/>
      </c>
      <c r="K23" s="11"/>
      <c r="L23" s="7">
        <f t="shared" si="3"/>
      </c>
      <c r="M23" s="21">
        <f t="shared" si="4"/>
        <v>0</v>
      </c>
      <c r="N23" s="132"/>
      <c r="O23" s="132"/>
      <c r="P23" s="133"/>
      <c r="Q23" s="31">
        <f t="shared" si="5"/>
        <v>0</v>
      </c>
      <c r="R23" s="32">
        <f t="shared" si="6"/>
      </c>
      <c r="S23" s="22">
        <f t="shared" si="7"/>
      </c>
      <c r="T23" s="33">
        <f t="shared" si="8"/>
      </c>
      <c r="U23" s="111">
        <f>IF(C23&gt;0,VLOOKUP(C23,WorkArea!$B$5:$S$104,3),"")</f>
      </c>
      <c r="V23" s="112">
        <f>IF(C23&gt;0,VLOOKUP(C23,WorkArea!$B$5:$S$104,7),"")</f>
      </c>
      <c r="W23" s="113">
        <f>IF(C23&gt;0,VLOOKUP(C23,WorkArea!$B$5:$S$104,11),"")</f>
      </c>
      <c r="X23" s="99">
        <f t="shared" si="9"/>
      </c>
      <c r="Y23" s="101">
        <f t="shared" si="10"/>
      </c>
      <c r="Z23" s="145">
        <f t="shared" si="11"/>
      </c>
      <c r="AA23" s="146">
        <f t="shared" si="12"/>
      </c>
      <c r="AB23" s="114">
        <f>IF(C23&gt;0,VLOOKUP(C23,WorkArea!$B$5:$S$104,17),"")</f>
      </c>
      <c r="AC23" s="115">
        <f>IF(C23&gt;0,VLOOKUP(C23,WorkArea!$B$5:$S$104,18),"")</f>
      </c>
      <c r="AD23" s="51"/>
    </row>
    <row r="24" spans="1:30" ht="9.75">
      <c r="A24" s="51"/>
      <c r="B24" s="122">
        <f t="shared" si="0"/>
      </c>
      <c r="D24" s="136"/>
      <c r="E24" s="130"/>
      <c r="F24" s="6"/>
      <c r="G24" s="10">
        <f t="shared" si="1"/>
      </c>
      <c r="H24" s="130"/>
      <c r="I24" s="6"/>
      <c r="J24" s="10">
        <f t="shared" si="2"/>
      </c>
      <c r="K24" s="11"/>
      <c r="L24" s="7">
        <f t="shared" si="3"/>
      </c>
      <c r="M24" s="21">
        <f t="shared" si="4"/>
        <v>0</v>
      </c>
      <c r="N24" s="132"/>
      <c r="O24" s="132"/>
      <c r="P24" s="133"/>
      <c r="Q24" s="31">
        <f t="shared" si="5"/>
        <v>0</v>
      </c>
      <c r="R24" s="32">
        <f t="shared" si="6"/>
      </c>
      <c r="S24" s="22">
        <f t="shared" si="7"/>
      </c>
      <c r="T24" s="33">
        <f t="shared" si="8"/>
      </c>
      <c r="U24" s="111">
        <f>IF(C24&gt;0,VLOOKUP(C24,WorkArea!$B$5:$S$104,3),"")</f>
      </c>
      <c r="V24" s="112">
        <f>IF(C24&gt;0,VLOOKUP(C24,WorkArea!$B$5:$S$104,7),"")</f>
      </c>
      <c r="W24" s="113">
        <f>IF(C24&gt;0,VLOOKUP(C24,WorkArea!$B$5:$S$104,11),"")</f>
      </c>
      <c r="X24" s="99">
        <f t="shared" si="9"/>
      </c>
      <c r="Y24" s="101">
        <f t="shared" si="10"/>
      </c>
      <c r="Z24" s="145">
        <f t="shared" si="11"/>
      </c>
      <c r="AA24" s="146">
        <f t="shared" si="12"/>
      </c>
      <c r="AB24" s="114">
        <f>IF(C24&gt;0,VLOOKUP(C24,WorkArea!$B$5:$S$104,17),"")</f>
      </c>
      <c r="AC24" s="115">
        <f>IF(C24&gt;0,VLOOKUP(C24,WorkArea!$B$5:$S$104,18),"")</f>
      </c>
      <c r="AD24" s="51"/>
    </row>
    <row r="25" spans="1:30" ht="9.75">
      <c r="A25" s="51"/>
      <c r="B25" s="122">
        <f t="shared" si="0"/>
      </c>
      <c r="D25" s="136"/>
      <c r="E25" s="130"/>
      <c r="F25" s="6"/>
      <c r="G25" s="10">
        <f t="shared" si="1"/>
      </c>
      <c r="H25" s="130"/>
      <c r="I25" s="6"/>
      <c r="J25" s="10">
        <f t="shared" si="2"/>
      </c>
      <c r="K25" s="11"/>
      <c r="L25" s="7">
        <f t="shared" si="3"/>
      </c>
      <c r="M25" s="21">
        <f t="shared" si="4"/>
        <v>0</v>
      </c>
      <c r="N25" s="132"/>
      <c r="O25" s="132"/>
      <c r="P25" s="133"/>
      <c r="Q25" s="31">
        <f t="shared" si="5"/>
        <v>0</v>
      </c>
      <c r="R25" s="32">
        <f t="shared" si="6"/>
      </c>
      <c r="S25" s="22">
        <f t="shared" si="7"/>
      </c>
      <c r="T25" s="33">
        <f t="shared" si="8"/>
      </c>
      <c r="U25" s="111">
        <f>IF(C25&gt;0,VLOOKUP(C25,WorkArea!$B$5:$S$104,3),"")</f>
      </c>
      <c r="V25" s="112">
        <f>IF(C25&gt;0,VLOOKUP(C25,WorkArea!$B$5:$S$104,7),"")</f>
      </c>
      <c r="W25" s="113">
        <f>IF(C25&gt;0,VLOOKUP(C25,WorkArea!$B$5:$S$104,11),"")</f>
      </c>
      <c r="X25" s="99">
        <f t="shared" si="9"/>
      </c>
      <c r="Y25" s="101">
        <f t="shared" si="10"/>
      </c>
      <c r="Z25" s="145">
        <f t="shared" si="11"/>
      </c>
      <c r="AA25" s="146">
        <f t="shared" si="12"/>
      </c>
      <c r="AB25" s="114">
        <f>IF(C25&gt;0,VLOOKUP(C25,WorkArea!$B$5:$S$104,17),"")</f>
      </c>
      <c r="AC25" s="115">
        <f>IF(C25&gt;0,VLOOKUP(C25,WorkArea!$B$5:$S$104,18),"")</f>
      </c>
      <c r="AD25" s="51"/>
    </row>
    <row r="26" spans="1:30" ht="9.75">
      <c r="A26" s="51"/>
      <c r="B26" s="122">
        <f t="shared" si="0"/>
      </c>
      <c r="D26" s="136"/>
      <c r="E26" s="130"/>
      <c r="F26" s="6"/>
      <c r="G26" s="10">
        <f t="shared" si="1"/>
      </c>
      <c r="H26" s="130"/>
      <c r="I26" s="6"/>
      <c r="J26" s="10">
        <f t="shared" si="2"/>
      </c>
      <c r="K26" s="11"/>
      <c r="L26" s="7">
        <f t="shared" si="3"/>
      </c>
      <c r="M26" s="21">
        <f t="shared" si="4"/>
        <v>0</v>
      </c>
      <c r="N26" s="132"/>
      <c r="O26" s="132"/>
      <c r="P26" s="133"/>
      <c r="Q26" s="31">
        <f t="shared" si="5"/>
        <v>0</v>
      </c>
      <c r="R26" s="32">
        <f t="shared" si="6"/>
      </c>
      <c r="S26" s="22">
        <f t="shared" si="7"/>
      </c>
      <c r="T26" s="33">
        <f t="shared" si="8"/>
      </c>
      <c r="U26" s="111">
        <f>IF(C26&gt;0,VLOOKUP(C26,WorkArea!$B$5:$S$104,3),"")</f>
      </c>
      <c r="V26" s="112">
        <f>IF(C26&gt;0,VLOOKUP(C26,WorkArea!$B$5:$S$104,7),"")</f>
      </c>
      <c r="W26" s="113">
        <f>IF(C26&gt;0,VLOOKUP(C26,WorkArea!$B$5:$S$104,11),"")</f>
      </c>
      <c r="X26" s="99">
        <f t="shared" si="9"/>
      </c>
      <c r="Y26" s="101">
        <f t="shared" si="10"/>
      </c>
      <c r="Z26" s="145">
        <f t="shared" si="11"/>
      </c>
      <c r="AA26" s="146">
        <f t="shared" si="12"/>
      </c>
      <c r="AB26" s="114">
        <f>IF(C26&gt;0,VLOOKUP(C26,WorkArea!$B$5:$S$104,17),"")</f>
      </c>
      <c r="AC26" s="115">
        <f>IF(C26&gt;0,VLOOKUP(C26,WorkArea!$B$5:$S$104,18),"")</f>
      </c>
      <c r="AD26" s="51"/>
    </row>
    <row r="27" spans="1:30" ht="9.75">
      <c r="A27" s="51"/>
      <c r="B27" s="122">
        <f t="shared" si="0"/>
      </c>
      <c r="D27" s="136"/>
      <c r="E27" s="130"/>
      <c r="F27" s="6"/>
      <c r="G27" s="10">
        <f t="shared" si="1"/>
      </c>
      <c r="H27" s="130"/>
      <c r="I27" s="6"/>
      <c r="J27" s="10">
        <f t="shared" si="2"/>
      </c>
      <c r="K27" s="11"/>
      <c r="L27" s="7">
        <f t="shared" si="3"/>
      </c>
      <c r="M27" s="21">
        <f t="shared" si="4"/>
        <v>0</v>
      </c>
      <c r="N27" s="132"/>
      <c r="O27" s="132"/>
      <c r="P27" s="133"/>
      <c r="Q27" s="31">
        <f t="shared" si="5"/>
        <v>0</v>
      </c>
      <c r="R27" s="32">
        <f t="shared" si="6"/>
      </c>
      <c r="S27" s="22">
        <f t="shared" si="7"/>
      </c>
      <c r="T27" s="33">
        <f t="shared" si="8"/>
      </c>
      <c r="U27" s="111">
        <f>IF(C27&gt;0,VLOOKUP(C27,WorkArea!$B$5:$S$104,3),"")</f>
      </c>
      <c r="V27" s="112">
        <f>IF(C27&gt;0,VLOOKUP(C27,WorkArea!$B$5:$S$104,7),"")</f>
      </c>
      <c r="W27" s="113">
        <f>IF(C27&gt;0,VLOOKUP(C27,WorkArea!$B$5:$S$104,11),"")</f>
      </c>
      <c r="X27" s="99">
        <f t="shared" si="9"/>
      </c>
      <c r="Y27" s="101">
        <f t="shared" si="10"/>
      </c>
      <c r="Z27" s="145">
        <f t="shared" si="11"/>
      </c>
      <c r="AA27" s="146">
        <f t="shared" si="12"/>
      </c>
      <c r="AB27" s="114">
        <f>IF(C27&gt;0,VLOOKUP(C27,WorkArea!$B$5:$S$104,17),"")</f>
      </c>
      <c r="AC27" s="115">
        <f>IF(C27&gt;0,VLOOKUP(C27,WorkArea!$B$5:$S$104,18),"")</f>
      </c>
      <c r="AD27" s="51"/>
    </row>
    <row r="28" spans="1:30" ht="9.75">
      <c r="A28" s="51"/>
      <c r="B28" s="122">
        <f t="shared" si="0"/>
      </c>
      <c r="D28" s="136"/>
      <c r="E28" s="130"/>
      <c r="F28" s="6"/>
      <c r="G28" s="10">
        <f t="shared" si="1"/>
      </c>
      <c r="H28" s="130"/>
      <c r="I28" s="6"/>
      <c r="J28" s="10">
        <f t="shared" si="2"/>
      </c>
      <c r="K28" s="11"/>
      <c r="L28" s="7">
        <f t="shared" si="3"/>
      </c>
      <c r="M28" s="21">
        <f t="shared" si="4"/>
        <v>0</v>
      </c>
      <c r="N28" s="132"/>
      <c r="O28" s="132"/>
      <c r="P28" s="133"/>
      <c r="Q28" s="31">
        <f t="shared" si="5"/>
        <v>0</v>
      </c>
      <c r="R28" s="32">
        <f t="shared" si="6"/>
      </c>
      <c r="S28" s="22">
        <f t="shared" si="7"/>
      </c>
      <c r="T28" s="33">
        <f t="shared" si="8"/>
      </c>
      <c r="U28" s="111">
        <f>IF(C28&gt;0,VLOOKUP(C28,WorkArea!$B$5:$S$104,3),"")</f>
      </c>
      <c r="V28" s="112">
        <f>IF(C28&gt;0,VLOOKUP(C28,WorkArea!$B$5:$S$104,7),"")</f>
      </c>
      <c r="W28" s="113">
        <f>IF(C28&gt;0,VLOOKUP(C28,WorkArea!$B$5:$S$104,11),"")</f>
      </c>
      <c r="X28" s="99">
        <f t="shared" si="9"/>
      </c>
      <c r="Y28" s="101">
        <f t="shared" si="10"/>
      </c>
      <c r="Z28" s="145">
        <f t="shared" si="11"/>
      </c>
      <c r="AA28" s="146">
        <f t="shared" si="12"/>
      </c>
      <c r="AB28" s="114">
        <f>IF(C28&gt;0,VLOOKUP(C28,WorkArea!$B$5:$S$104,17),"")</f>
      </c>
      <c r="AC28" s="115">
        <f>IF(C28&gt;0,VLOOKUP(C28,WorkArea!$B$5:$S$104,18),"")</f>
      </c>
      <c r="AD28" s="51"/>
    </row>
    <row r="29" spans="1:30" ht="9.75">
      <c r="A29" s="51"/>
      <c r="B29" s="122">
        <f t="shared" si="0"/>
      </c>
      <c r="D29" s="136"/>
      <c r="E29" s="130"/>
      <c r="F29" s="6"/>
      <c r="G29" s="10">
        <f t="shared" si="1"/>
      </c>
      <c r="H29" s="130"/>
      <c r="I29" s="6"/>
      <c r="J29" s="10">
        <f t="shared" si="2"/>
      </c>
      <c r="K29" s="11"/>
      <c r="L29" s="7">
        <f t="shared" si="3"/>
      </c>
      <c r="M29" s="21">
        <f t="shared" si="4"/>
        <v>0</v>
      </c>
      <c r="N29" s="132"/>
      <c r="O29" s="132"/>
      <c r="P29" s="133"/>
      <c r="Q29" s="31">
        <f t="shared" si="5"/>
        <v>0</v>
      </c>
      <c r="R29" s="32">
        <f t="shared" si="6"/>
      </c>
      <c r="S29" s="22">
        <f t="shared" si="7"/>
      </c>
      <c r="T29" s="33">
        <f t="shared" si="8"/>
      </c>
      <c r="U29" s="111">
        <f>IF(C29&gt;0,VLOOKUP(C29,WorkArea!$B$5:$S$104,3),"")</f>
      </c>
      <c r="V29" s="112">
        <f>IF(C29&gt;0,VLOOKUP(C29,WorkArea!$B$5:$S$104,7),"")</f>
      </c>
      <c r="W29" s="113">
        <f>IF(C29&gt;0,VLOOKUP(C29,WorkArea!$B$5:$S$104,11),"")</f>
      </c>
      <c r="X29" s="99">
        <f t="shared" si="9"/>
      </c>
      <c r="Y29" s="101">
        <f t="shared" si="10"/>
      </c>
      <c r="Z29" s="145">
        <f t="shared" si="11"/>
      </c>
      <c r="AA29" s="146">
        <f t="shared" si="12"/>
      </c>
      <c r="AB29" s="114">
        <f>IF(C29&gt;0,VLOOKUP(C29,WorkArea!$B$5:$S$104,17),"")</f>
      </c>
      <c r="AC29" s="115">
        <f>IF(C29&gt;0,VLOOKUP(C29,WorkArea!$B$5:$S$104,18),"")</f>
      </c>
      <c r="AD29" s="51"/>
    </row>
    <row r="30" spans="1:30" ht="9.75">
      <c r="A30" s="51"/>
      <c r="B30" s="122">
        <f t="shared" si="0"/>
      </c>
      <c r="D30" s="136"/>
      <c r="E30" s="130"/>
      <c r="F30" s="6"/>
      <c r="G30" s="10">
        <f t="shared" si="1"/>
      </c>
      <c r="H30" s="130"/>
      <c r="I30" s="6"/>
      <c r="J30" s="10">
        <f t="shared" si="2"/>
      </c>
      <c r="K30" s="11"/>
      <c r="L30" s="7">
        <f t="shared" si="3"/>
      </c>
      <c r="M30" s="21">
        <f t="shared" si="4"/>
        <v>0</v>
      </c>
      <c r="N30" s="132"/>
      <c r="O30" s="132"/>
      <c r="P30" s="133"/>
      <c r="Q30" s="31">
        <f t="shared" si="5"/>
        <v>0</v>
      </c>
      <c r="R30" s="32">
        <f t="shared" si="6"/>
      </c>
      <c r="S30" s="22">
        <f t="shared" si="7"/>
      </c>
      <c r="T30" s="33">
        <f t="shared" si="8"/>
      </c>
      <c r="U30" s="111">
        <f>IF(C30&gt;0,VLOOKUP(C30,WorkArea!$B$5:$S$104,3),"")</f>
      </c>
      <c r="V30" s="112">
        <f>IF(C30&gt;0,VLOOKUP(C30,WorkArea!$B$5:$S$104,7),"")</f>
      </c>
      <c r="W30" s="113">
        <f>IF(C30&gt;0,VLOOKUP(C30,WorkArea!$B$5:$S$104,11),"")</f>
      </c>
      <c r="X30" s="99">
        <f t="shared" si="9"/>
      </c>
      <c r="Y30" s="101">
        <f t="shared" si="10"/>
      </c>
      <c r="Z30" s="145">
        <f t="shared" si="11"/>
      </c>
      <c r="AA30" s="146">
        <f t="shared" si="12"/>
      </c>
      <c r="AB30" s="114">
        <f>IF(C30&gt;0,VLOOKUP(C30,WorkArea!$B$5:$S$104,17),"")</f>
      </c>
      <c r="AC30" s="115">
        <f>IF(C30&gt;0,VLOOKUP(C30,WorkArea!$B$5:$S$104,18),"")</f>
      </c>
      <c r="AD30" s="51"/>
    </row>
    <row r="31" spans="1:30" ht="9.75">
      <c r="A31" s="51"/>
      <c r="B31" s="122">
        <f t="shared" si="0"/>
      </c>
      <c r="D31" s="136"/>
      <c r="E31" s="130"/>
      <c r="F31" s="6"/>
      <c r="G31" s="10">
        <f t="shared" si="1"/>
      </c>
      <c r="H31" s="130"/>
      <c r="I31" s="6"/>
      <c r="J31" s="10">
        <f t="shared" si="2"/>
      </c>
      <c r="K31" s="11"/>
      <c r="L31" s="7">
        <f t="shared" si="3"/>
      </c>
      <c r="M31" s="21">
        <f t="shared" si="4"/>
        <v>0</v>
      </c>
      <c r="N31" s="132"/>
      <c r="O31" s="132"/>
      <c r="P31" s="133"/>
      <c r="Q31" s="31">
        <f t="shared" si="5"/>
        <v>0</v>
      </c>
      <c r="R31" s="32">
        <f t="shared" si="6"/>
      </c>
      <c r="S31" s="22">
        <f t="shared" si="7"/>
      </c>
      <c r="T31" s="33">
        <f t="shared" si="8"/>
      </c>
      <c r="U31" s="111">
        <f>IF(C31&gt;0,VLOOKUP(C31,WorkArea!$B$5:$S$104,3),"")</f>
      </c>
      <c r="V31" s="112">
        <f>IF(C31&gt;0,VLOOKUP(C31,WorkArea!$B$5:$S$104,7),"")</f>
      </c>
      <c r="W31" s="113">
        <f>IF(C31&gt;0,VLOOKUP(C31,WorkArea!$B$5:$S$104,11),"")</f>
      </c>
      <c r="X31" s="99">
        <f t="shared" si="9"/>
      </c>
      <c r="Y31" s="101">
        <f t="shared" si="10"/>
      </c>
      <c r="Z31" s="145">
        <f t="shared" si="11"/>
      </c>
      <c r="AA31" s="146">
        <f t="shared" si="12"/>
      </c>
      <c r="AB31" s="114">
        <f>IF(C31&gt;0,VLOOKUP(C31,WorkArea!$B$5:$S$104,17),"")</f>
      </c>
      <c r="AC31" s="115">
        <f>IF(C31&gt;0,VLOOKUP(C31,WorkArea!$B$5:$S$104,18),"")</f>
      </c>
      <c r="AD31" s="51"/>
    </row>
    <row r="32" spans="1:30" ht="9.75">
      <c r="A32" s="51"/>
      <c r="B32" s="122">
        <f t="shared" si="0"/>
      </c>
      <c r="D32" s="136"/>
      <c r="E32" s="130"/>
      <c r="F32" s="6"/>
      <c r="G32" s="10">
        <f t="shared" si="1"/>
      </c>
      <c r="H32" s="130"/>
      <c r="I32" s="6"/>
      <c r="J32" s="10">
        <f t="shared" si="2"/>
      </c>
      <c r="K32" s="11"/>
      <c r="L32" s="7">
        <f t="shared" si="3"/>
      </c>
      <c r="M32" s="21">
        <f t="shared" si="4"/>
        <v>0</v>
      </c>
      <c r="N32" s="132"/>
      <c r="O32" s="132"/>
      <c r="P32" s="133"/>
      <c r="Q32" s="31">
        <f t="shared" si="5"/>
        <v>0</v>
      </c>
      <c r="R32" s="32">
        <f t="shared" si="6"/>
      </c>
      <c r="S32" s="22">
        <f t="shared" si="7"/>
      </c>
      <c r="T32" s="33">
        <f t="shared" si="8"/>
      </c>
      <c r="U32" s="111">
        <f>IF(C32&gt;0,VLOOKUP(C32,WorkArea!$B$5:$S$104,3),"")</f>
      </c>
      <c r="V32" s="112">
        <f>IF(C32&gt;0,VLOOKUP(C32,WorkArea!$B$5:$S$104,7),"")</f>
      </c>
      <c r="W32" s="113">
        <f>IF(C32&gt;0,VLOOKUP(C32,WorkArea!$B$5:$S$104,11),"")</f>
      </c>
      <c r="X32" s="99">
        <f t="shared" si="9"/>
      </c>
      <c r="Y32" s="101">
        <f t="shared" si="10"/>
      </c>
      <c r="Z32" s="145">
        <f t="shared" si="11"/>
      </c>
      <c r="AA32" s="146">
        <f t="shared" si="12"/>
      </c>
      <c r="AB32" s="114">
        <f>IF(C32&gt;0,VLOOKUP(C32,WorkArea!$B$5:$S$104,17),"")</f>
      </c>
      <c r="AC32" s="115">
        <f>IF(C32&gt;0,VLOOKUP(C32,WorkArea!$B$5:$S$104,18),"")</f>
      </c>
      <c r="AD32" s="51"/>
    </row>
    <row r="33" spans="1:30" ht="9.75">
      <c r="A33" s="51"/>
      <c r="B33" s="122">
        <f t="shared" si="0"/>
      </c>
      <c r="D33" s="136"/>
      <c r="E33" s="130"/>
      <c r="F33" s="6"/>
      <c r="G33" s="10">
        <f t="shared" si="1"/>
      </c>
      <c r="H33" s="130"/>
      <c r="I33" s="6"/>
      <c r="J33" s="10">
        <f t="shared" si="2"/>
      </c>
      <c r="K33" s="11"/>
      <c r="L33" s="7">
        <f t="shared" si="3"/>
      </c>
      <c r="M33" s="21">
        <f t="shared" si="4"/>
        <v>0</v>
      </c>
      <c r="N33" s="132"/>
      <c r="O33" s="132"/>
      <c r="P33" s="133"/>
      <c r="Q33" s="31">
        <f t="shared" si="5"/>
        <v>0</v>
      </c>
      <c r="R33" s="32">
        <f t="shared" si="6"/>
      </c>
      <c r="S33" s="22">
        <f t="shared" si="7"/>
      </c>
      <c r="T33" s="33">
        <f t="shared" si="8"/>
      </c>
      <c r="U33" s="111">
        <f>IF(C33&gt;0,VLOOKUP(C33,WorkArea!$B$5:$S$104,3),"")</f>
      </c>
      <c r="V33" s="112">
        <f>IF(C33&gt;0,VLOOKUP(C33,WorkArea!$B$5:$S$104,7),"")</f>
      </c>
      <c r="W33" s="113">
        <f>IF(C33&gt;0,VLOOKUP(C33,WorkArea!$B$5:$S$104,11),"")</f>
      </c>
      <c r="X33" s="99">
        <f t="shared" si="9"/>
      </c>
      <c r="Y33" s="101">
        <f t="shared" si="10"/>
      </c>
      <c r="Z33" s="145">
        <f t="shared" si="11"/>
      </c>
      <c r="AA33" s="146">
        <f t="shared" si="12"/>
      </c>
      <c r="AB33" s="114">
        <f>IF(C33&gt;0,VLOOKUP(C33,WorkArea!$B$5:$S$104,17),"")</f>
      </c>
      <c r="AC33" s="115">
        <f>IF(C33&gt;0,VLOOKUP(C33,WorkArea!$B$5:$S$104,18),"")</f>
      </c>
      <c r="AD33" s="51"/>
    </row>
    <row r="34" spans="1:30" ht="9.75">
      <c r="A34" s="51"/>
      <c r="B34" s="122">
        <f t="shared" si="0"/>
      </c>
      <c r="D34" s="136"/>
      <c r="E34" s="130"/>
      <c r="F34" s="6"/>
      <c r="G34" s="10">
        <f t="shared" si="1"/>
      </c>
      <c r="H34" s="130"/>
      <c r="I34" s="6"/>
      <c r="J34" s="10">
        <f t="shared" si="2"/>
      </c>
      <c r="K34" s="11"/>
      <c r="L34" s="7">
        <f t="shared" si="3"/>
      </c>
      <c r="M34" s="21">
        <f t="shared" si="4"/>
        <v>0</v>
      </c>
      <c r="N34" s="132"/>
      <c r="O34" s="132"/>
      <c r="P34" s="133"/>
      <c r="Q34" s="31">
        <f t="shared" si="5"/>
        <v>0</v>
      </c>
      <c r="R34" s="32">
        <f t="shared" si="6"/>
      </c>
      <c r="S34" s="22">
        <f t="shared" si="7"/>
      </c>
      <c r="T34" s="33">
        <f t="shared" si="8"/>
      </c>
      <c r="U34" s="111">
        <f>IF(C34&gt;0,VLOOKUP(C34,WorkArea!$B$5:$S$104,3),"")</f>
      </c>
      <c r="V34" s="112">
        <f>IF(C34&gt;0,VLOOKUP(C34,WorkArea!$B$5:$S$104,7),"")</f>
      </c>
      <c r="W34" s="113">
        <f>IF(C34&gt;0,VLOOKUP(C34,WorkArea!$B$5:$S$104,11),"")</f>
      </c>
      <c r="X34" s="99">
        <f t="shared" si="9"/>
      </c>
      <c r="Y34" s="101">
        <f t="shared" si="10"/>
      </c>
      <c r="Z34" s="145">
        <f t="shared" si="11"/>
      </c>
      <c r="AA34" s="146">
        <f t="shared" si="12"/>
      </c>
      <c r="AB34" s="114">
        <f>IF(C34&gt;0,VLOOKUP(C34,WorkArea!$B$5:$S$104,17),"")</f>
      </c>
      <c r="AC34" s="115">
        <f>IF(C34&gt;0,VLOOKUP(C34,WorkArea!$B$5:$S$104,18),"")</f>
      </c>
      <c r="AD34" s="51"/>
    </row>
    <row r="35" spans="1:30" ht="9.75">
      <c r="A35" s="51"/>
      <c r="B35" s="82">
        <f t="shared" si="0"/>
      </c>
      <c r="C35" s="39"/>
      <c r="D35" s="136"/>
      <c r="E35" s="130"/>
      <c r="F35" s="6"/>
      <c r="G35" s="10">
        <f t="shared" si="1"/>
      </c>
      <c r="H35" s="130"/>
      <c r="I35" s="6"/>
      <c r="J35" s="10">
        <f t="shared" si="2"/>
      </c>
      <c r="K35" s="11"/>
      <c r="L35" s="7">
        <f t="shared" si="3"/>
      </c>
      <c r="M35" s="21">
        <f t="shared" si="4"/>
        <v>0</v>
      </c>
      <c r="N35" s="132"/>
      <c r="O35" s="132"/>
      <c r="P35" s="133"/>
      <c r="Q35" s="31">
        <f t="shared" si="5"/>
        <v>0</v>
      </c>
      <c r="R35" s="32">
        <f t="shared" si="6"/>
      </c>
      <c r="S35" s="22">
        <f t="shared" si="7"/>
      </c>
      <c r="T35" s="33">
        <f t="shared" si="8"/>
      </c>
      <c r="U35" s="111">
        <f>IF(C35&gt;0,VLOOKUP(C35,WorkArea!$B$5:$S$104,3),"")</f>
      </c>
      <c r="V35" s="112">
        <f>IF(C35&gt;0,VLOOKUP(C35,WorkArea!$B$5:$S$104,7),"")</f>
      </c>
      <c r="W35" s="113">
        <f>IF(C35&gt;0,VLOOKUP(C35,WorkArea!$B$5:$S$104,11),"")</f>
      </c>
      <c r="X35" s="99">
        <f t="shared" si="9"/>
      </c>
      <c r="Y35" s="101">
        <f t="shared" si="10"/>
      </c>
      <c r="Z35" s="145">
        <f t="shared" si="11"/>
      </c>
      <c r="AA35" s="146">
        <f t="shared" si="12"/>
      </c>
      <c r="AB35" s="114">
        <f>IF(C35&gt;0,VLOOKUP(C35,WorkArea!$B$5:$S$104,17),"")</f>
      </c>
      <c r="AC35" s="115">
        <f>IF(C35&gt;0,VLOOKUP(C35,WorkArea!$B$5:$S$104,18),"")</f>
      </c>
      <c r="AD35" s="51"/>
    </row>
    <row r="36" spans="1:30" ht="9.75">
      <c r="A36" s="51"/>
      <c r="B36" s="82">
        <f t="shared" si="0"/>
      </c>
      <c r="D36" s="137"/>
      <c r="E36" s="130"/>
      <c r="F36" s="6"/>
      <c r="G36" s="10">
        <f t="shared" si="1"/>
      </c>
      <c r="H36" s="130"/>
      <c r="I36" s="6"/>
      <c r="J36" s="10">
        <f t="shared" si="2"/>
      </c>
      <c r="K36" s="11"/>
      <c r="L36" s="7">
        <f t="shared" si="3"/>
      </c>
      <c r="M36" s="21">
        <f t="shared" si="4"/>
        <v>0</v>
      </c>
      <c r="N36" s="132"/>
      <c r="O36" s="132"/>
      <c r="P36" s="133"/>
      <c r="Q36" s="31">
        <f t="shared" si="5"/>
        <v>0</v>
      </c>
      <c r="R36" s="32">
        <f t="shared" si="6"/>
      </c>
      <c r="S36" s="22">
        <f t="shared" si="7"/>
      </c>
      <c r="T36" s="33">
        <f t="shared" si="8"/>
      </c>
      <c r="U36" s="111">
        <f>IF(C36&gt;0,VLOOKUP(C36,WorkArea!$B$5:$S$104,3),"")</f>
      </c>
      <c r="V36" s="112">
        <f>IF(C36&gt;0,VLOOKUP(C36,WorkArea!$B$5:$S$104,7),"")</f>
      </c>
      <c r="W36" s="113">
        <f>IF(C36&gt;0,VLOOKUP(C36,WorkArea!$B$5:$S$104,11),"")</f>
      </c>
      <c r="X36" s="99">
        <f t="shared" si="9"/>
      </c>
      <c r="Y36" s="101">
        <f t="shared" si="10"/>
      </c>
      <c r="Z36" s="145">
        <f t="shared" si="11"/>
      </c>
      <c r="AA36" s="146">
        <f t="shared" si="12"/>
      </c>
      <c r="AB36" s="114">
        <f>IF(C36&gt;0,VLOOKUP(C36,WorkArea!$B$5:$S$104,17),"")</f>
      </c>
      <c r="AC36" s="115">
        <f>IF(C36&gt;0,VLOOKUP(C36,WorkArea!$B$5:$S$104,18),"")</f>
      </c>
      <c r="AD36" s="51"/>
    </row>
    <row r="37" spans="1:30" ht="9.75">
      <c r="A37" s="51"/>
      <c r="B37" s="82">
        <f t="shared" si="0"/>
      </c>
      <c r="D37" s="137"/>
      <c r="E37" s="130"/>
      <c r="F37" s="6"/>
      <c r="G37" s="10">
        <f t="shared" si="1"/>
      </c>
      <c r="H37" s="130"/>
      <c r="I37" s="6"/>
      <c r="J37" s="10">
        <f t="shared" si="2"/>
      </c>
      <c r="K37" s="11"/>
      <c r="L37" s="7">
        <f t="shared" si="3"/>
      </c>
      <c r="M37" s="21">
        <f t="shared" si="4"/>
        <v>0</v>
      </c>
      <c r="N37" s="132"/>
      <c r="O37" s="132"/>
      <c r="P37" s="133"/>
      <c r="Q37" s="31">
        <f t="shared" si="5"/>
        <v>0</v>
      </c>
      <c r="R37" s="32">
        <f t="shared" si="6"/>
      </c>
      <c r="S37" s="22">
        <f t="shared" si="7"/>
      </c>
      <c r="T37" s="33">
        <f t="shared" si="8"/>
      </c>
      <c r="U37" s="111">
        <f>IF(C37&gt;0,VLOOKUP(C37,WorkArea!$B$5:$S$104,3),"")</f>
      </c>
      <c r="V37" s="112">
        <f>IF(C37&gt;0,VLOOKUP(C37,WorkArea!$B$5:$S$104,7),"")</f>
      </c>
      <c r="W37" s="113">
        <f>IF(C37&gt;0,VLOOKUP(C37,WorkArea!$B$5:$S$104,11),"")</f>
      </c>
      <c r="X37" s="99">
        <f t="shared" si="9"/>
      </c>
      <c r="Y37" s="101">
        <f t="shared" si="10"/>
      </c>
      <c r="Z37" s="145">
        <f t="shared" si="11"/>
      </c>
      <c r="AA37" s="146">
        <f t="shared" si="12"/>
      </c>
      <c r="AB37" s="114">
        <f>IF(C37&gt;0,VLOOKUP(C37,WorkArea!$B$5:$S$104,17),"")</f>
      </c>
      <c r="AC37" s="115">
        <f>IF(C37&gt;0,VLOOKUP(C37,WorkArea!$B$5:$S$104,18),"")</f>
      </c>
      <c r="AD37" s="51"/>
    </row>
    <row r="38" spans="1:30" ht="9.75">
      <c r="A38" s="51"/>
      <c r="B38" s="82">
        <f t="shared" si="0"/>
      </c>
      <c r="D38" s="137"/>
      <c r="E38" s="130"/>
      <c r="F38" s="6"/>
      <c r="G38" s="10">
        <f t="shared" si="1"/>
      </c>
      <c r="H38" s="130"/>
      <c r="I38" s="6"/>
      <c r="J38" s="10">
        <f t="shared" si="2"/>
      </c>
      <c r="K38" s="11"/>
      <c r="L38" s="7">
        <f t="shared" si="3"/>
      </c>
      <c r="M38" s="21">
        <f t="shared" si="4"/>
        <v>0</v>
      </c>
      <c r="N38" s="132"/>
      <c r="O38" s="132"/>
      <c r="P38" s="133"/>
      <c r="Q38" s="31">
        <f t="shared" si="5"/>
        <v>0</v>
      </c>
      <c r="R38" s="32">
        <f t="shared" si="6"/>
      </c>
      <c r="S38" s="22">
        <f t="shared" si="7"/>
      </c>
      <c r="T38" s="33">
        <f t="shared" si="8"/>
      </c>
      <c r="U38" s="111">
        <f>IF(C38&gt;0,VLOOKUP(C38,WorkArea!$B$5:$S$104,3),"")</f>
      </c>
      <c r="V38" s="112">
        <f>IF(C38&gt;0,VLOOKUP(C38,WorkArea!$B$5:$S$104,7),"")</f>
      </c>
      <c r="W38" s="113">
        <f>IF(C38&gt;0,VLOOKUP(C38,WorkArea!$B$5:$S$104,11),"")</f>
      </c>
      <c r="X38" s="99">
        <f t="shared" si="9"/>
      </c>
      <c r="Y38" s="101">
        <f t="shared" si="10"/>
      </c>
      <c r="Z38" s="145">
        <f t="shared" si="11"/>
      </c>
      <c r="AA38" s="146">
        <f t="shared" si="12"/>
      </c>
      <c r="AB38" s="114">
        <f>IF(C38&gt;0,VLOOKUP(C38,WorkArea!$B$5:$S$104,17),"")</f>
      </c>
      <c r="AC38" s="115">
        <f>IF(C38&gt;0,VLOOKUP(C38,WorkArea!$B$5:$S$104,18),"")</f>
      </c>
      <c r="AD38" s="51"/>
    </row>
    <row r="39" spans="1:30" ht="9.75">
      <c r="A39" s="51"/>
      <c r="B39" s="82">
        <f aca="true" t="shared" si="13" ref="B39:B54">IF(C39="","",1)</f>
      </c>
      <c r="D39" s="137"/>
      <c r="E39" s="130"/>
      <c r="F39" s="6"/>
      <c r="G39" s="10">
        <f aca="true" t="shared" si="14" ref="G39:G54">IF(F39&gt;0,1,"")</f>
      </c>
      <c r="H39" s="130"/>
      <c r="I39" s="6"/>
      <c r="J39" s="10">
        <f aca="true" t="shared" si="15" ref="J39:J54">IF(I39&gt;0,1,"")</f>
      </c>
      <c r="K39" s="11"/>
      <c r="L39" s="7">
        <f aca="true" t="shared" si="16" ref="L39:L54">IF(K39&gt;0,1,"")</f>
      </c>
      <c r="M39" s="21">
        <f aca="true" t="shared" si="17" ref="M39:M54">IF(K39&gt;0,ABS(((K39-1)/4)*($B$5-1)-$B$5),$C$4)</f>
        <v>0</v>
      </c>
      <c r="N39" s="132"/>
      <c r="O39" s="132"/>
      <c r="P39" s="133"/>
      <c r="Q39" s="31">
        <f aca="true" t="shared" si="18" ref="Q39:Q54">IF(F39&gt;0,1,0)+IF(I39&gt;0,1,0)+IF(K39&gt;0,1,0)</f>
        <v>0</v>
      </c>
      <c r="R39" s="32">
        <f aca="true" t="shared" si="19" ref="R39:R54">IF(M39&gt;0,IF(ISERROR(AVERAGE(F39,I39,M39)),"",IF(AVERAGE(F39,I39,M39)&gt;0,AVERAGE(F39,I39,M39),"")),IF(ISERROR(AVERAGE(F39,I39)),"",IF(AVERAGE(F39,I39)&gt;0,AVERAGE(F39,I39),"")))</f>
      </c>
      <c r="S39" s="22">
        <f aca="true" t="shared" si="20" ref="S39:S54">IF(ISERROR(AVERAGE(F39,I39)),"",IF(AVERAGE(F39,I39)&gt;0,AVERAGE(F39,I39),""))</f>
      </c>
      <c r="T39" s="33">
        <f aca="true" t="shared" si="21" ref="T39:T58">IF(Q39&lt;2,IF(SUM(F39,I39,M39)&gt;0,SUM(F39,I39,M39),""),IF(Q39&lt;3,AVERAGE(F39,I39,M39),(F39+I39+M39-MIN(F39,I39,M39))/2))</f>
      </c>
      <c r="U39" s="111">
        <f>IF(C39&gt;0,VLOOKUP(C39,WorkArea!$B$5:$S$104,3),"")</f>
      </c>
      <c r="V39" s="112">
        <f>IF(C39&gt;0,VLOOKUP(C39,WorkArea!$B$5:$S$104,7),"")</f>
      </c>
      <c r="W39" s="113">
        <f>IF(C39&gt;0,VLOOKUP(C39,WorkArea!$B$5:$S$104,11),"")</f>
      </c>
      <c r="X39" s="99">
        <f aca="true" t="shared" si="22" ref="X39:X55">IF($D$3&gt;0,IF(U39&lt;=$D$3,1,""),"")</f>
      </c>
      <c r="Y39" s="101">
        <f aca="true" t="shared" si="23" ref="Y39:Y55">IF($D$3&gt;0,IF(V39&lt;=$D$3,1,""),"")</f>
      </c>
      <c r="Z39" s="145">
        <f aca="true" t="shared" si="24" ref="Z39:Z55">IF($D$3&gt;0,IF(W39&lt;=$D$3,1,""),"")</f>
      </c>
      <c r="AA39" s="146">
        <f aca="true" t="shared" si="25" ref="AA39:AA54">IF(SUM(X39:Z39)&gt;0,SUM(X39:Z39),"")</f>
      </c>
      <c r="AB39" s="114">
        <f>IF(C39&gt;0,VLOOKUP(C39,WorkArea!$B$5:$S$104,17),"")</f>
      </c>
      <c r="AC39" s="115">
        <f>IF(C39&gt;0,VLOOKUP(C39,WorkArea!$B$5:$S$104,18),"")</f>
      </c>
      <c r="AD39" s="51"/>
    </row>
    <row r="40" spans="1:30" ht="9.75">
      <c r="A40" s="51"/>
      <c r="B40" s="82">
        <f t="shared" si="13"/>
      </c>
      <c r="D40" s="137"/>
      <c r="E40" s="130"/>
      <c r="F40" s="6"/>
      <c r="G40" s="10">
        <f t="shared" si="14"/>
      </c>
      <c r="H40" s="130"/>
      <c r="I40" s="6"/>
      <c r="J40" s="10">
        <f t="shared" si="15"/>
      </c>
      <c r="K40" s="11"/>
      <c r="L40" s="7">
        <f t="shared" si="16"/>
      </c>
      <c r="M40" s="21">
        <f t="shared" si="17"/>
        <v>0</v>
      </c>
      <c r="N40" s="132"/>
      <c r="O40" s="132"/>
      <c r="P40" s="133"/>
      <c r="Q40" s="31">
        <f t="shared" si="18"/>
        <v>0</v>
      </c>
      <c r="R40" s="32">
        <f t="shared" si="19"/>
      </c>
      <c r="S40" s="22">
        <f t="shared" si="20"/>
      </c>
      <c r="T40" s="33">
        <f t="shared" si="21"/>
      </c>
      <c r="U40" s="111">
        <f>IF(C40&gt;0,VLOOKUP(C40,WorkArea!$B$5:$S$104,3),"")</f>
      </c>
      <c r="V40" s="112">
        <f>IF(C40&gt;0,VLOOKUP(C40,WorkArea!$B$5:$S$104,7),"")</f>
      </c>
      <c r="W40" s="113">
        <f>IF(C40&gt;0,VLOOKUP(C40,WorkArea!$B$5:$S$104,11),"")</f>
      </c>
      <c r="X40" s="99">
        <f t="shared" si="22"/>
      </c>
      <c r="Y40" s="101">
        <f t="shared" si="23"/>
      </c>
      <c r="Z40" s="145">
        <f t="shared" si="24"/>
      </c>
      <c r="AA40" s="146">
        <f t="shared" si="25"/>
      </c>
      <c r="AB40" s="114">
        <f>IF(C40&gt;0,VLOOKUP(C40,WorkArea!$B$5:$S$104,17),"")</f>
      </c>
      <c r="AC40" s="115">
        <f>IF(C40&gt;0,VLOOKUP(C40,WorkArea!$B$5:$S$104,18),"")</f>
      </c>
      <c r="AD40" s="51"/>
    </row>
    <row r="41" spans="1:30" ht="9.75">
      <c r="A41" s="51"/>
      <c r="B41" s="82">
        <f t="shared" si="13"/>
      </c>
      <c r="D41" s="137"/>
      <c r="E41" s="130"/>
      <c r="F41" s="6"/>
      <c r="G41" s="10">
        <f t="shared" si="14"/>
      </c>
      <c r="H41" s="130"/>
      <c r="I41" s="6"/>
      <c r="J41" s="10">
        <f t="shared" si="15"/>
      </c>
      <c r="K41" s="11"/>
      <c r="L41" s="7">
        <f t="shared" si="16"/>
      </c>
      <c r="M41" s="21">
        <f t="shared" si="17"/>
        <v>0</v>
      </c>
      <c r="N41" s="132"/>
      <c r="O41" s="132"/>
      <c r="P41" s="133"/>
      <c r="Q41" s="31">
        <f t="shared" si="18"/>
        <v>0</v>
      </c>
      <c r="R41" s="32">
        <f t="shared" si="19"/>
      </c>
      <c r="S41" s="22">
        <f t="shared" si="20"/>
      </c>
      <c r="T41" s="33">
        <f t="shared" si="21"/>
      </c>
      <c r="U41" s="111">
        <f>IF(C41&gt;0,VLOOKUP(C41,WorkArea!$B$5:$S$104,3),"")</f>
      </c>
      <c r="V41" s="112">
        <f>IF(C41&gt;0,VLOOKUP(C41,WorkArea!$B$5:$S$104,7),"")</f>
      </c>
      <c r="W41" s="113">
        <f>IF(C41&gt;0,VLOOKUP(C41,WorkArea!$B$5:$S$104,11),"")</f>
      </c>
      <c r="X41" s="99">
        <f t="shared" si="22"/>
      </c>
      <c r="Y41" s="101">
        <f t="shared" si="23"/>
      </c>
      <c r="Z41" s="145">
        <f t="shared" si="24"/>
      </c>
      <c r="AA41" s="146">
        <f t="shared" si="25"/>
      </c>
      <c r="AB41" s="114">
        <f>IF(C41&gt;0,VLOOKUP(C41,WorkArea!$B$5:$S$104,17),"")</f>
      </c>
      <c r="AC41" s="115">
        <f>IF(C41&gt;0,VLOOKUP(C41,WorkArea!$B$5:$S$104,18),"")</f>
      </c>
      <c r="AD41" s="51"/>
    </row>
    <row r="42" spans="1:30" ht="9.75">
      <c r="A42" s="51"/>
      <c r="B42" s="82">
        <f t="shared" si="13"/>
      </c>
      <c r="D42" s="137"/>
      <c r="E42" s="130"/>
      <c r="F42" s="6"/>
      <c r="G42" s="10">
        <f t="shared" si="14"/>
      </c>
      <c r="H42" s="130"/>
      <c r="I42" s="6"/>
      <c r="J42" s="10">
        <f t="shared" si="15"/>
      </c>
      <c r="K42" s="11"/>
      <c r="L42" s="7">
        <f t="shared" si="16"/>
      </c>
      <c r="M42" s="21">
        <f t="shared" si="17"/>
        <v>0</v>
      </c>
      <c r="N42" s="132"/>
      <c r="O42" s="132"/>
      <c r="P42" s="133"/>
      <c r="Q42" s="31">
        <f t="shared" si="18"/>
        <v>0</v>
      </c>
      <c r="R42" s="32">
        <f t="shared" si="19"/>
      </c>
      <c r="S42" s="22">
        <f t="shared" si="20"/>
      </c>
      <c r="T42" s="33">
        <f t="shared" si="21"/>
      </c>
      <c r="U42" s="111">
        <f>IF(C42&gt;0,VLOOKUP(C42,WorkArea!$B$5:$S$104,3),"")</f>
      </c>
      <c r="V42" s="112">
        <f>IF(C42&gt;0,VLOOKUP(C42,WorkArea!$B$5:$S$104,7),"")</f>
      </c>
      <c r="W42" s="113">
        <f>IF(C42&gt;0,VLOOKUP(C42,WorkArea!$B$5:$S$104,11),"")</f>
      </c>
      <c r="X42" s="99">
        <f t="shared" si="22"/>
      </c>
      <c r="Y42" s="101">
        <f t="shared" si="23"/>
      </c>
      <c r="Z42" s="145">
        <f t="shared" si="24"/>
      </c>
      <c r="AA42" s="146">
        <f t="shared" si="25"/>
      </c>
      <c r="AB42" s="114">
        <f>IF(C42&gt;0,VLOOKUP(C42,WorkArea!$B$5:$S$104,17),"")</f>
      </c>
      <c r="AC42" s="115">
        <f>IF(C42&gt;0,VLOOKUP(C42,WorkArea!$B$5:$S$104,18),"")</f>
      </c>
      <c r="AD42" s="51"/>
    </row>
    <row r="43" spans="1:30" ht="9.75">
      <c r="A43" s="51"/>
      <c r="B43" s="82">
        <f t="shared" si="13"/>
      </c>
      <c r="D43" s="137"/>
      <c r="E43" s="130"/>
      <c r="F43" s="6"/>
      <c r="G43" s="10">
        <f t="shared" si="14"/>
      </c>
      <c r="H43" s="130"/>
      <c r="I43" s="6"/>
      <c r="J43" s="10">
        <f t="shared" si="15"/>
      </c>
      <c r="K43" s="11"/>
      <c r="L43" s="7">
        <f t="shared" si="16"/>
      </c>
      <c r="M43" s="21">
        <f t="shared" si="17"/>
        <v>0</v>
      </c>
      <c r="N43" s="132"/>
      <c r="O43" s="132"/>
      <c r="P43" s="133"/>
      <c r="Q43" s="31">
        <f t="shared" si="18"/>
        <v>0</v>
      </c>
      <c r="R43" s="32">
        <f t="shared" si="19"/>
      </c>
      <c r="S43" s="22">
        <f t="shared" si="20"/>
      </c>
      <c r="T43" s="33">
        <f t="shared" si="21"/>
      </c>
      <c r="U43" s="111">
        <f>IF(C43&gt;0,VLOOKUP(C43,WorkArea!$B$5:$S$104,3),"")</f>
      </c>
      <c r="V43" s="112">
        <f>IF(C43&gt;0,VLOOKUP(C43,WorkArea!$B$5:$S$104,7),"")</f>
      </c>
      <c r="W43" s="113">
        <f>IF(C43&gt;0,VLOOKUP(C43,WorkArea!$B$5:$S$104,11),"")</f>
      </c>
      <c r="X43" s="99">
        <f t="shared" si="22"/>
      </c>
      <c r="Y43" s="101">
        <f t="shared" si="23"/>
      </c>
      <c r="Z43" s="145">
        <f t="shared" si="24"/>
      </c>
      <c r="AA43" s="146">
        <f t="shared" si="25"/>
      </c>
      <c r="AB43" s="114">
        <f>IF(C43&gt;0,VLOOKUP(C43,WorkArea!$B$5:$S$104,17),"")</f>
      </c>
      <c r="AC43" s="115">
        <f>IF(C43&gt;0,VLOOKUP(C43,WorkArea!$B$5:$S$104,18),"")</f>
      </c>
      <c r="AD43" s="51"/>
    </row>
    <row r="44" spans="1:30" ht="9.75">
      <c r="A44" s="51"/>
      <c r="B44" s="82">
        <f t="shared" si="13"/>
      </c>
      <c r="D44" s="137"/>
      <c r="E44" s="130"/>
      <c r="F44" s="6"/>
      <c r="G44" s="10">
        <f t="shared" si="14"/>
      </c>
      <c r="H44" s="130"/>
      <c r="I44" s="6"/>
      <c r="J44" s="10">
        <f t="shared" si="15"/>
      </c>
      <c r="K44" s="11"/>
      <c r="L44" s="7">
        <f t="shared" si="16"/>
      </c>
      <c r="M44" s="21">
        <f t="shared" si="17"/>
        <v>0</v>
      </c>
      <c r="N44" s="132"/>
      <c r="O44" s="132"/>
      <c r="P44" s="133"/>
      <c r="Q44" s="31">
        <f t="shared" si="18"/>
        <v>0</v>
      </c>
      <c r="R44" s="32">
        <f t="shared" si="19"/>
      </c>
      <c r="S44" s="22">
        <f t="shared" si="20"/>
      </c>
      <c r="T44" s="33">
        <f t="shared" si="21"/>
      </c>
      <c r="U44" s="111">
        <f>IF(C44&gt;0,VLOOKUP(C44,WorkArea!$B$5:$S$104,3),"")</f>
      </c>
      <c r="V44" s="112">
        <f>IF(C44&gt;0,VLOOKUP(C44,WorkArea!$B$5:$S$104,7),"")</f>
      </c>
      <c r="W44" s="113">
        <f>IF(C44&gt;0,VLOOKUP(C44,WorkArea!$B$5:$S$104,11),"")</f>
      </c>
      <c r="X44" s="99">
        <f t="shared" si="22"/>
      </c>
      <c r="Y44" s="101">
        <f t="shared" si="23"/>
      </c>
      <c r="Z44" s="145">
        <f t="shared" si="24"/>
      </c>
      <c r="AA44" s="146">
        <f t="shared" si="25"/>
      </c>
      <c r="AB44" s="114">
        <f>IF(C44&gt;0,VLOOKUP(C44,WorkArea!$B$5:$S$104,17),"")</f>
      </c>
      <c r="AC44" s="115">
        <f>IF(C44&gt;0,VLOOKUP(C44,WorkArea!$B$5:$S$104,18),"")</f>
      </c>
      <c r="AD44" s="51"/>
    </row>
    <row r="45" spans="1:30" ht="9.75">
      <c r="A45" s="51"/>
      <c r="B45" s="82">
        <f t="shared" si="13"/>
      </c>
      <c r="D45" s="137"/>
      <c r="E45" s="130"/>
      <c r="F45" s="6"/>
      <c r="G45" s="10">
        <f t="shared" si="14"/>
      </c>
      <c r="H45" s="130"/>
      <c r="I45" s="6"/>
      <c r="J45" s="10">
        <f t="shared" si="15"/>
      </c>
      <c r="K45" s="11"/>
      <c r="L45" s="7">
        <f t="shared" si="16"/>
      </c>
      <c r="M45" s="21">
        <f t="shared" si="17"/>
        <v>0</v>
      </c>
      <c r="N45" s="132"/>
      <c r="O45" s="132"/>
      <c r="P45" s="133"/>
      <c r="Q45" s="31">
        <f t="shared" si="18"/>
        <v>0</v>
      </c>
      <c r="R45" s="32">
        <f t="shared" si="19"/>
      </c>
      <c r="S45" s="22">
        <f t="shared" si="20"/>
      </c>
      <c r="T45" s="33">
        <f t="shared" si="21"/>
      </c>
      <c r="U45" s="111">
        <f>IF(C45&gt;0,VLOOKUP(C45,WorkArea!$B$5:$S$104,3),"")</f>
      </c>
      <c r="V45" s="112">
        <f>IF(C45&gt;0,VLOOKUP(C45,WorkArea!$B$5:$S$104,7),"")</f>
      </c>
      <c r="W45" s="113">
        <f>IF(C45&gt;0,VLOOKUP(C45,WorkArea!$B$5:$S$104,11),"")</f>
      </c>
      <c r="X45" s="99">
        <f t="shared" si="22"/>
      </c>
      <c r="Y45" s="101">
        <f t="shared" si="23"/>
      </c>
      <c r="Z45" s="145">
        <f t="shared" si="24"/>
      </c>
      <c r="AA45" s="146">
        <f t="shared" si="25"/>
      </c>
      <c r="AB45" s="114">
        <f>IF(C45&gt;0,VLOOKUP(C45,WorkArea!$B$5:$S$104,17),"")</f>
      </c>
      <c r="AC45" s="115">
        <f>IF(C45&gt;0,VLOOKUP(C45,WorkArea!$B$5:$S$104,18),"")</f>
      </c>
      <c r="AD45" s="51"/>
    </row>
    <row r="46" spans="1:30" ht="9.75">
      <c r="A46" s="51"/>
      <c r="B46" s="82">
        <f t="shared" si="13"/>
      </c>
      <c r="D46" s="137"/>
      <c r="E46" s="130"/>
      <c r="F46" s="6"/>
      <c r="G46" s="10">
        <f t="shared" si="14"/>
      </c>
      <c r="H46" s="130"/>
      <c r="I46" s="6"/>
      <c r="J46" s="10">
        <f t="shared" si="15"/>
      </c>
      <c r="K46" s="11"/>
      <c r="L46" s="7">
        <f t="shared" si="16"/>
      </c>
      <c r="M46" s="21">
        <f t="shared" si="17"/>
        <v>0</v>
      </c>
      <c r="N46" s="132"/>
      <c r="O46" s="132"/>
      <c r="P46" s="133"/>
      <c r="Q46" s="31">
        <f t="shared" si="18"/>
        <v>0</v>
      </c>
      <c r="R46" s="32">
        <f t="shared" si="19"/>
      </c>
      <c r="S46" s="22">
        <f t="shared" si="20"/>
      </c>
      <c r="T46" s="33">
        <f t="shared" si="21"/>
      </c>
      <c r="U46" s="111">
        <f>IF(C46&gt;0,VLOOKUP(C46,WorkArea!$B$5:$S$104,3),"")</f>
      </c>
      <c r="V46" s="112">
        <f>IF(C46&gt;0,VLOOKUP(C46,WorkArea!$B$5:$S$104,7),"")</f>
      </c>
      <c r="W46" s="113">
        <f>IF(C46&gt;0,VLOOKUP(C46,WorkArea!$B$5:$S$104,11),"")</f>
      </c>
      <c r="X46" s="99">
        <f t="shared" si="22"/>
      </c>
      <c r="Y46" s="101">
        <f t="shared" si="23"/>
      </c>
      <c r="Z46" s="145">
        <f t="shared" si="24"/>
      </c>
      <c r="AA46" s="146">
        <f t="shared" si="25"/>
      </c>
      <c r="AB46" s="114">
        <f>IF(C46&gt;0,VLOOKUP(C46,WorkArea!$B$5:$S$104,17),"")</f>
      </c>
      <c r="AC46" s="115">
        <f>IF(C46&gt;0,VLOOKUP(C46,WorkArea!$B$5:$S$104,18),"")</f>
      </c>
      <c r="AD46" s="51"/>
    </row>
    <row r="47" spans="1:30" ht="9.75">
      <c r="A47" s="51"/>
      <c r="B47" s="82">
        <f t="shared" si="13"/>
      </c>
      <c r="D47" s="137"/>
      <c r="E47" s="130"/>
      <c r="F47" s="6"/>
      <c r="G47" s="10">
        <f t="shared" si="14"/>
      </c>
      <c r="H47" s="130"/>
      <c r="I47" s="6"/>
      <c r="J47" s="10">
        <f t="shared" si="15"/>
      </c>
      <c r="K47" s="11"/>
      <c r="L47" s="7">
        <f t="shared" si="16"/>
      </c>
      <c r="M47" s="21">
        <f t="shared" si="17"/>
        <v>0</v>
      </c>
      <c r="N47" s="132"/>
      <c r="O47" s="132"/>
      <c r="P47" s="133"/>
      <c r="Q47" s="31">
        <f t="shared" si="18"/>
        <v>0</v>
      </c>
      <c r="R47" s="32">
        <f t="shared" si="19"/>
      </c>
      <c r="S47" s="22">
        <f t="shared" si="20"/>
      </c>
      <c r="T47" s="33">
        <f t="shared" si="21"/>
      </c>
      <c r="U47" s="111">
        <f>IF(C47&gt;0,VLOOKUP(C47,WorkArea!$B$5:$S$104,3),"")</f>
      </c>
      <c r="V47" s="112">
        <f>IF(C47&gt;0,VLOOKUP(C47,WorkArea!$B$5:$S$104,7),"")</f>
      </c>
      <c r="W47" s="113">
        <f>IF(C47&gt;0,VLOOKUP(C47,WorkArea!$B$5:$S$104,11),"")</f>
      </c>
      <c r="X47" s="99">
        <f t="shared" si="22"/>
      </c>
      <c r="Y47" s="101">
        <f t="shared" si="23"/>
      </c>
      <c r="Z47" s="145">
        <f t="shared" si="24"/>
      </c>
      <c r="AA47" s="146">
        <f t="shared" si="25"/>
      </c>
      <c r="AB47" s="114">
        <f>IF(C47&gt;0,VLOOKUP(C47,WorkArea!$B$5:$S$104,17),"")</f>
      </c>
      <c r="AC47" s="115">
        <f>IF(C47&gt;0,VLOOKUP(C47,WorkArea!$B$5:$S$104,18),"")</f>
      </c>
      <c r="AD47" s="51"/>
    </row>
    <row r="48" spans="1:30" ht="9.75">
      <c r="A48" s="51"/>
      <c r="B48" s="82">
        <f t="shared" si="13"/>
      </c>
      <c r="D48" s="137"/>
      <c r="E48" s="130"/>
      <c r="F48" s="6"/>
      <c r="G48" s="10">
        <f t="shared" si="14"/>
      </c>
      <c r="H48" s="130"/>
      <c r="I48" s="6"/>
      <c r="J48" s="10">
        <f t="shared" si="15"/>
      </c>
      <c r="K48" s="11"/>
      <c r="L48" s="7">
        <f t="shared" si="16"/>
      </c>
      <c r="M48" s="21">
        <f t="shared" si="17"/>
        <v>0</v>
      </c>
      <c r="N48" s="132"/>
      <c r="O48" s="132"/>
      <c r="P48" s="133"/>
      <c r="Q48" s="31">
        <f t="shared" si="18"/>
        <v>0</v>
      </c>
      <c r="R48" s="32">
        <f t="shared" si="19"/>
      </c>
      <c r="S48" s="22">
        <f t="shared" si="20"/>
      </c>
      <c r="T48" s="33">
        <f t="shared" si="21"/>
      </c>
      <c r="U48" s="111">
        <f>IF(C48&gt;0,VLOOKUP(C48,WorkArea!$B$5:$S$104,3),"")</f>
      </c>
      <c r="V48" s="112">
        <f>IF(C48&gt;0,VLOOKUP(C48,WorkArea!$B$5:$S$104,7),"")</f>
      </c>
      <c r="W48" s="113">
        <f>IF(C48&gt;0,VLOOKUP(C48,WorkArea!$B$5:$S$104,11),"")</f>
      </c>
      <c r="X48" s="99">
        <f t="shared" si="22"/>
      </c>
      <c r="Y48" s="101">
        <f t="shared" si="23"/>
      </c>
      <c r="Z48" s="145">
        <f t="shared" si="24"/>
      </c>
      <c r="AA48" s="146">
        <f t="shared" si="25"/>
      </c>
      <c r="AB48" s="114">
        <f>IF(C48&gt;0,VLOOKUP(C48,WorkArea!$B$5:$S$104,17),"")</f>
      </c>
      <c r="AC48" s="115">
        <f>IF(C48&gt;0,VLOOKUP(C48,WorkArea!$B$5:$S$104,18),"")</f>
      </c>
      <c r="AD48" s="51"/>
    </row>
    <row r="49" spans="1:30" ht="9.75">
      <c r="A49" s="51"/>
      <c r="B49" s="82">
        <f t="shared" si="13"/>
      </c>
      <c r="D49" s="137"/>
      <c r="E49" s="130"/>
      <c r="F49" s="6"/>
      <c r="G49" s="10">
        <f t="shared" si="14"/>
      </c>
      <c r="H49" s="130"/>
      <c r="I49" s="6"/>
      <c r="J49" s="10">
        <f t="shared" si="15"/>
      </c>
      <c r="K49" s="11"/>
      <c r="L49" s="7">
        <f t="shared" si="16"/>
      </c>
      <c r="M49" s="21">
        <f t="shared" si="17"/>
        <v>0</v>
      </c>
      <c r="N49" s="132"/>
      <c r="O49" s="132"/>
      <c r="P49" s="133"/>
      <c r="Q49" s="31">
        <f t="shared" si="18"/>
        <v>0</v>
      </c>
      <c r="R49" s="32">
        <f t="shared" si="19"/>
      </c>
      <c r="S49" s="22">
        <f t="shared" si="20"/>
      </c>
      <c r="T49" s="33">
        <f t="shared" si="21"/>
      </c>
      <c r="U49" s="111">
        <f>IF(C49&gt;0,VLOOKUP(C49,WorkArea!$B$5:$S$104,3),"")</f>
      </c>
      <c r="V49" s="112">
        <f>IF(C49&gt;0,VLOOKUP(C49,WorkArea!$B$5:$S$104,7),"")</f>
      </c>
      <c r="W49" s="113">
        <f>IF(C49&gt;0,VLOOKUP(C49,WorkArea!$B$5:$S$104,11),"")</f>
      </c>
      <c r="X49" s="99">
        <f t="shared" si="22"/>
      </c>
      <c r="Y49" s="101">
        <f t="shared" si="23"/>
      </c>
      <c r="Z49" s="145">
        <f t="shared" si="24"/>
      </c>
      <c r="AA49" s="146">
        <f t="shared" si="25"/>
      </c>
      <c r="AB49" s="114">
        <f>IF(C49&gt;0,VLOOKUP(C49,WorkArea!$B$5:$S$104,17),"")</f>
      </c>
      <c r="AC49" s="115">
        <f>IF(C49&gt;0,VLOOKUP(C49,WorkArea!$B$5:$S$104,18),"")</f>
      </c>
      <c r="AD49" s="51"/>
    </row>
    <row r="50" spans="1:30" ht="9.75">
      <c r="A50" s="51"/>
      <c r="B50" s="82">
        <f t="shared" si="13"/>
      </c>
      <c r="D50" s="137"/>
      <c r="E50" s="130"/>
      <c r="F50" s="6"/>
      <c r="G50" s="10">
        <f t="shared" si="14"/>
      </c>
      <c r="H50" s="130"/>
      <c r="I50" s="6"/>
      <c r="J50" s="10">
        <f t="shared" si="15"/>
      </c>
      <c r="K50" s="11"/>
      <c r="L50" s="7">
        <f t="shared" si="16"/>
      </c>
      <c r="M50" s="21">
        <f t="shared" si="17"/>
        <v>0</v>
      </c>
      <c r="N50" s="132"/>
      <c r="O50" s="132"/>
      <c r="P50" s="133"/>
      <c r="Q50" s="31">
        <f t="shared" si="18"/>
        <v>0</v>
      </c>
      <c r="R50" s="32">
        <f t="shared" si="19"/>
      </c>
      <c r="S50" s="22">
        <f t="shared" si="20"/>
      </c>
      <c r="T50" s="33">
        <f t="shared" si="21"/>
      </c>
      <c r="U50" s="111">
        <f>IF(C50&gt;0,VLOOKUP(C50,WorkArea!$B$5:$S$104,3),"")</f>
      </c>
      <c r="V50" s="112">
        <f>IF(C50&gt;0,VLOOKUP(C50,WorkArea!$B$5:$S$104,7),"")</f>
      </c>
      <c r="W50" s="113">
        <f>IF(C50&gt;0,VLOOKUP(C50,WorkArea!$B$5:$S$104,11),"")</f>
      </c>
      <c r="X50" s="99">
        <f t="shared" si="22"/>
      </c>
      <c r="Y50" s="101">
        <f t="shared" si="23"/>
      </c>
      <c r="Z50" s="145">
        <f t="shared" si="24"/>
      </c>
      <c r="AA50" s="146">
        <f t="shared" si="25"/>
      </c>
      <c r="AB50" s="114">
        <f>IF(C50&gt;0,VLOOKUP(C50,WorkArea!$B$5:$S$104,17),"")</f>
      </c>
      <c r="AC50" s="115">
        <f>IF(C50&gt;0,VLOOKUP(C50,WorkArea!$B$5:$S$104,18),"")</f>
      </c>
      <c r="AD50" s="51"/>
    </row>
    <row r="51" spans="1:30" ht="9.75">
      <c r="A51" s="51"/>
      <c r="B51" s="82">
        <f t="shared" si="13"/>
      </c>
      <c r="D51" s="137"/>
      <c r="E51" s="130"/>
      <c r="F51" s="6"/>
      <c r="G51" s="10">
        <f t="shared" si="14"/>
      </c>
      <c r="H51" s="130"/>
      <c r="I51" s="6"/>
      <c r="J51" s="10">
        <f t="shared" si="15"/>
      </c>
      <c r="K51" s="11"/>
      <c r="L51" s="7">
        <f t="shared" si="16"/>
      </c>
      <c r="M51" s="21">
        <f t="shared" si="17"/>
        <v>0</v>
      </c>
      <c r="N51" s="132"/>
      <c r="O51" s="132"/>
      <c r="P51" s="133"/>
      <c r="Q51" s="31">
        <f t="shared" si="18"/>
        <v>0</v>
      </c>
      <c r="R51" s="32">
        <f t="shared" si="19"/>
      </c>
      <c r="S51" s="22">
        <f t="shared" si="20"/>
      </c>
      <c r="T51" s="33">
        <f t="shared" si="21"/>
      </c>
      <c r="U51" s="111">
        <f>IF(C51&gt;0,VLOOKUP(C51,WorkArea!$B$5:$S$104,3),"")</f>
      </c>
      <c r="V51" s="112">
        <f>IF(C51&gt;0,VLOOKUP(C51,WorkArea!$B$5:$S$104,7),"")</f>
      </c>
      <c r="W51" s="113">
        <f>IF(C51&gt;0,VLOOKUP(C51,WorkArea!$B$5:$S$104,11),"")</f>
      </c>
      <c r="X51" s="99">
        <f t="shared" si="22"/>
      </c>
      <c r="Y51" s="101">
        <f t="shared" si="23"/>
      </c>
      <c r="Z51" s="145">
        <f t="shared" si="24"/>
      </c>
      <c r="AA51" s="146">
        <f t="shared" si="25"/>
      </c>
      <c r="AB51" s="114">
        <f>IF(C51&gt;0,VLOOKUP(C51,WorkArea!$B$5:$S$104,17),"")</f>
      </c>
      <c r="AC51" s="115">
        <f>IF(C51&gt;0,VLOOKUP(C51,WorkArea!$B$5:$S$104,18),"")</f>
      </c>
      <c r="AD51" s="51"/>
    </row>
    <row r="52" spans="1:30" ht="9.75">
      <c r="A52" s="51"/>
      <c r="B52" s="82">
        <f t="shared" si="13"/>
      </c>
      <c r="D52" s="137"/>
      <c r="E52" s="130"/>
      <c r="F52" s="6"/>
      <c r="G52" s="10">
        <f t="shared" si="14"/>
      </c>
      <c r="H52" s="130"/>
      <c r="I52" s="6"/>
      <c r="J52" s="10">
        <f t="shared" si="15"/>
      </c>
      <c r="K52" s="11"/>
      <c r="L52" s="7">
        <f t="shared" si="16"/>
      </c>
      <c r="M52" s="21">
        <f t="shared" si="17"/>
        <v>0</v>
      </c>
      <c r="N52" s="132"/>
      <c r="O52" s="132"/>
      <c r="P52" s="133"/>
      <c r="Q52" s="31">
        <f t="shared" si="18"/>
        <v>0</v>
      </c>
      <c r="R52" s="32">
        <f t="shared" si="19"/>
      </c>
      <c r="S52" s="22">
        <f t="shared" si="20"/>
      </c>
      <c r="T52" s="33">
        <f t="shared" si="21"/>
      </c>
      <c r="U52" s="111">
        <f>IF(C52&gt;0,VLOOKUP(C52,WorkArea!$B$5:$S$104,3),"")</f>
      </c>
      <c r="V52" s="112">
        <f>IF(C52&gt;0,VLOOKUP(C52,WorkArea!$B$5:$S$104,7),"")</f>
      </c>
      <c r="W52" s="113">
        <f>IF(C52&gt;0,VLOOKUP(C52,WorkArea!$B$5:$S$104,11),"")</f>
      </c>
      <c r="X52" s="99">
        <f t="shared" si="22"/>
      </c>
      <c r="Y52" s="101">
        <f t="shared" si="23"/>
      </c>
      <c r="Z52" s="145">
        <f t="shared" si="24"/>
      </c>
      <c r="AA52" s="146">
        <f t="shared" si="25"/>
      </c>
      <c r="AB52" s="114">
        <f>IF(C52&gt;0,VLOOKUP(C52,WorkArea!$B$5:$S$104,17),"")</f>
      </c>
      <c r="AC52" s="115">
        <f>IF(C52&gt;0,VLOOKUP(C52,WorkArea!$B$5:$S$104,18),"")</f>
      </c>
      <c r="AD52" s="51"/>
    </row>
    <row r="53" spans="1:30" ht="9.75">
      <c r="A53" s="51"/>
      <c r="B53" s="82">
        <f t="shared" si="13"/>
      </c>
      <c r="D53" s="137"/>
      <c r="E53" s="130"/>
      <c r="F53" s="6"/>
      <c r="G53" s="10">
        <f t="shared" si="14"/>
      </c>
      <c r="H53" s="130"/>
      <c r="I53" s="6"/>
      <c r="J53" s="10">
        <f t="shared" si="15"/>
      </c>
      <c r="K53" s="11"/>
      <c r="L53" s="7">
        <f t="shared" si="16"/>
      </c>
      <c r="M53" s="21">
        <f t="shared" si="17"/>
        <v>0</v>
      </c>
      <c r="N53" s="132"/>
      <c r="O53" s="132"/>
      <c r="P53" s="133"/>
      <c r="Q53" s="31">
        <f t="shared" si="18"/>
        <v>0</v>
      </c>
      <c r="R53" s="32">
        <f t="shared" si="19"/>
      </c>
      <c r="S53" s="22">
        <f t="shared" si="20"/>
      </c>
      <c r="T53" s="33">
        <f t="shared" si="21"/>
      </c>
      <c r="U53" s="111">
        <f>IF(C53&gt;0,VLOOKUP(C53,WorkArea!$B$5:$S$104,3),"")</f>
      </c>
      <c r="V53" s="112">
        <f>IF(C53&gt;0,VLOOKUP(C53,WorkArea!$B$5:$S$104,7),"")</f>
      </c>
      <c r="W53" s="113">
        <f>IF(C53&gt;0,VLOOKUP(C53,WorkArea!$B$5:$S$104,11),"")</f>
      </c>
      <c r="X53" s="99">
        <f t="shared" si="22"/>
      </c>
      <c r="Y53" s="101">
        <f t="shared" si="23"/>
      </c>
      <c r="Z53" s="145">
        <f t="shared" si="24"/>
      </c>
      <c r="AA53" s="146">
        <f t="shared" si="25"/>
      </c>
      <c r="AB53" s="114">
        <f>IF(C53&gt;0,VLOOKUP(C53,WorkArea!$B$5:$S$104,17),"")</f>
      </c>
      <c r="AC53" s="115">
        <f>IF(C53&gt;0,VLOOKUP(C53,WorkArea!$B$5:$S$104,18),"")</f>
      </c>
      <c r="AD53" s="51"/>
    </row>
    <row r="54" spans="1:30" ht="9.75">
      <c r="A54" s="51"/>
      <c r="B54" s="82">
        <f t="shared" si="13"/>
      </c>
      <c r="D54" s="137"/>
      <c r="E54" s="130"/>
      <c r="F54" s="6"/>
      <c r="G54" s="10">
        <f t="shared" si="14"/>
      </c>
      <c r="H54" s="130"/>
      <c r="I54" s="6"/>
      <c r="J54" s="10">
        <f t="shared" si="15"/>
      </c>
      <c r="K54" s="11"/>
      <c r="L54" s="7">
        <f t="shared" si="16"/>
      </c>
      <c r="M54" s="21">
        <f t="shared" si="17"/>
        <v>0</v>
      </c>
      <c r="N54" s="132"/>
      <c r="O54" s="132"/>
      <c r="P54" s="133"/>
      <c r="Q54" s="31">
        <f t="shared" si="18"/>
        <v>0</v>
      </c>
      <c r="R54" s="32">
        <f t="shared" si="19"/>
      </c>
      <c r="S54" s="22">
        <f t="shared" si="20"/>
      </c>
      <c r="T54" s="33">
        <f t="shared" si="21"/>
      </c>
      <c r="U54" s="111">
        <f>IF(C54&gt;0,VLOOKUP(C54,WorkArea!$B$5:$S$104,3),"")</f>
      </c>
      <c r="V54" s="112">
        <f>IF(C54&gt;0,VLOOKUP(C54,WorkArea!$B$5:$S$104,7),"")</f>
      </c>
      <c r="W54" s="113">
        <f>IF(C54&gt;0,VLOOKUP(C54,WorkArea!$B$5:$S$104,11),"")</f>
      </c>
      <c r="X54" s="99">
        <f t="shared" si="22"/>
      </c>
      <c r="Y54" s="101">
        <f t="shared" si="23"/>
      </c>
      <c r="Z54" s="145">
        <f t="shared" si="24"/>
      </c>
      <c r="AA54" s="146">
        <f t="shared" si="25"/>
      </c>
      <c r="AB54" s="114">
        <f>IF(C54&gt;0,VLOOKUP(C54,WorkArea!$B$5:$S$104,17),"")</f>
      </c>
      <c r="AC54" s="115">
        <f>IF(C54&gt;0,VLOOKUP(C54,WorkArea!$B$5:$S$104,18),"")</f>
      </c>
      <c r="AD54" s="51"/>
    </row>
    <row r="55" spans="1:30" ht="9.75">
      <c r="A55" s="51"/>
      <c r="B55" s="82">
        <f>IF(C55="","",1)</f>
      </c>
      <c r="D55" s="137"/>
      <c r="E55" s="130"/>
      <c r="F55" s="6"/>
      <c r="G55" s="10">
        <f aca="true" t="shared" si="26" ref="G55:G90">IF(F55&gt;0,1,"")</f>
      </c>
      <c r="H55" s="130"/>
      <c r="I55" s="6"/>
      <c r="J55" s="10">
        <f aca="true" t="shared" si="27" ref="J55:J86">IF(I55&gt;0,1,"")</f>
      </c>
      <c r="K55" s="11"/>
      <c r="L55" s="7">
        <f aca="true" t="shared" si="28" ref="L55:L86">IF(K55&gt;0,1,"")</f>
      </c>
      <c r="M55" s="21">
        <f aca="true" t="shared" si="29" ref="M55:M61">IF(K55&gt;0,ABS(((K55-1)/4)*($B$5-1)-$B$5),$C$4)</f>
        <v>0</v>
      </c>
      <c r="N55" s="132"/>
      <c r="O55" s="132"/>
      <c r="P55" s="133"/>
      <c r="Q55" s="31">
        <f aca="true" t="shared" si="30" ref="Q55:Q88">IF(F55&gt;0,1,0)+IF(I55&gt;0,1,0)+IF(K55&gt;0,1,0)</f>
        <v>0</v>
      </c>
      <c r="R55" s="32">
        <f aca="true" t="shared" si="31" ref="R55:R61">IF(M55&gt;0,IF(ISERROR(AVERAGE(F55,I55,M55)),"",IF(AVERAGE(F55,I55,M55)&gt;0,AVERAGE(F55,I55,M55),"")),IF(ISERROR(AVERAGE(F55,I55)),"",IF(AVERAGE(F55,I55)&gt;0,AVERAGE(F55,I55),"")))</f>
      </c>
      <c r="S55" s="22">
        <f aca="true" t="shared" si="32" ref="S55:S89">IF(ISERROR(AVERAGE(F55,I55)),"",IF(AVERAGE(F55,I55)&gt;0,AVERAGE(F55,I55),""))</f>
      </c>
      <c r="T55" s="33">
        <f t="shared" si="21"/>
      </c>
      <c r="U55" s="111">
        <f>IF(C55&gt;0,VLOOKUP(C55,WorkArea!$B$5:$S$104,3),"")</f>
      </c>
      <c r="V55" s="112">
        <f>IF(C55&gt;0,VLOOKUP(C55,WorkArea!$B$5:$S$104,7),"")</f>
      </c>
      <c r="W55" s="113">
        <f>IF(C55&gt;0,VLOOKUP(C55,WorkArea!$B$5:$S$104,11),"")</f>
      </c>
      <c r="X55" s="99">
        <f t="shared" si="22"/>
      </c>
      <c r="Y55" s="101">
        <f t="shared" si="23"/>
      </c>
      <c r="Z55" s="145">
        <f t="shared" si="24"/>
      </c>
      <c r="AA55" s="146">
        <f>IF(SUM(X55:Z55)&gt;0,SUM(X55:Z55),"")</f>
      </c>
      <c r="AB55" s="114">
        <f>IF(C55&gt;0,VLOOKUP(C55,WorkArea!$B$5:$S$104,17),"")</f>
      </c>
      <c r="AC55" s="115">
        <f>IF(C55&gt;0,VLOOKUP(C55,WorkArea!$B$5:$S$104,18),"")</f>
      </c>
      <c r="AD55" s="51"/>
    </row>
    <row r="56" spans="1:30" ht="9.75">
      <c r="A56" s="51"/>
      <c r="B56" s="82">
        <f aca="true" t="shared" si="33" ref="B56:B90">IF(C56="","",1)</f>
      </c>
      <c r="D56" s="137"/>
      <c r="E56" s="130"/>
      <c r="F56" s="6"/>
      <c r="G56" s="10">
        <f t="shared" si="26"/>
      </c>
      <c r="H56" s="130"/>
      <c r="I56" s="6"/>
      <c r="J56" s="10">
        <f t="shared" si="27"/>
      </c>
      <c r="K56" s="11"/>
      <c r="L56" s="7">
        <f t="shared" si="28"/>
      </c>
      <c r="M56" s="21">
        <f t="shared" si="29"/>
        <v>0</v>
      </c>
      <c r="N56" s="132"/>
      <c r="O56" s="132"/>
      <c r="P56" s="133"/>
      <c r="Q56" s="31">
        <f t="shared" si="30"/>
        <v>0</v>
      </c>
      <c r="R56" s="32">
        <f t="shared" si="31"/>
      </c>
      <c r="S56" s="22">
        <f t="shared" si="32"/>
      </c>
      <c r="T56" s="33">
        <f t="shared" si="21"/>
      </c>
      <c r="U56" s="111">
        <f>IF(C56&gt;0,VLOOKUP(C56,WorkArea!$B$5:$S$104,3),"")</f>
      </c>
      <c r="V56" s="112">
        <f>IF(C56&gt;0,VLOOKUP(C56,WorkArea!$B$5:$S$104,7),"")</f>
      </c>
      <c r="W56" s="113">
        <f>IF(C56&gt;0,VLOOKUP(C56,WorkArea!$B$5:$S$104,11),"")</f>
      </c>
      <c r="X56" s="99">
        <f aca="true" t="shared" si="34" ref="X56:X90">IF($D$3&gt;0,IF(U56&lt;=$D$3,1,""),"")</f>
      </c>
      <c r="Y56" s="101">
        <f aca="true" t="shared" si="35" ref="Y56:Y90">IF($D$3&gt;0,IF(V56&lt;=$D$3,1,""),"")</f>
      </c>
      <c r="Z56" s="145">
        <f aca="true" t="shared" si="36" ref="Z56:Z90">IF($D$3&gt;0,IF(W56&lt;=$D$3,1,""),"")</f>
      </c>
      <c r="AA56" s="146">
        <f aca="true" t="shared" si="37" ref="AA56:AA90">IF(SUM(X56:Z56)&gt;0,SUM(X56:Z56),"")</f>
      </c>
      <c r="AB56" s="114">
        <f>IF(C56&gt;0,VLOOKUP(C56,WorkArea!$B$5:$S$104,17),"")</f>
      </c>
      <c r="AC56" s="115">
        <f>IF(C56&gt;0,VLOOKUP(C56,WorkArea!$B$5:$S$104,18),"")</f>
      </c>
      <c r="AD56" s="51"/>
    </row>
    <row r="57" spans="1:30" ht="9.75">
      <c r="A57" s="51"/>
      <c r="B57" s="82">
        <f t="shared" si="33"/>
      </c>
      <c r="D57" s="137"/>
      <c r="E57" s="130"/>
      <c r="F57" s="6"/>
      <c r="G57" s="10">
        <f t="shared" si="26"/>
      </c>
      <c r="H57" s="130"/>
      <c r="I57" s="6"/>
      <c r="J57" s="10">
        <f t="shared" si="27"/>
      </c>
      <c r="K57" s="11"/>
      <c r="L57" s="7">
        <f t="shared" si="28"/>
      </c>
      <c r="M57" s="21">
        <f t="shared" si="29"/>
        <v>0</v>
      </c>
      <c r="N57" s="132"/>
      <c r="O57" s="132"/>
      <c r="P57" s="133"/>
      <c r="Q57" s="31">
        <f t="shared" si="30"/>
        <v>0</v>
      </c>
      <c r="R57" s="32">
        <f t="shared" si="31"/>
      </c>
      <c r="S57" s="22">
        <f t="shared" si="32"/>
      </c>
      <c r="T57" s="33">
        <f t="shared" si="21"/>
      </c>
      <c r="U57" s="111">
        <f>IF(C57&gt;0,VLOOKUP(C57,WorkArea!$B$5:$S$104,3),"")</f>
      </c>
      <c r="V57" s="112">
        <f>IF(C57&gt;0,VLOOKUP(C57,WorkArea!$B$5:$S$104,7),"")</f>
      </c>
      <c r="W57" s="113">
        <f>IF(C57&gt;0,VLOOKUP(C57,WorkArea!$B$5:$S$104,11),"")</f>
      </c>
      <c r="X57" s="99">
        <f t="shared" si="34"/>
      </c>
      <c r="Y57" s="101">
        <f t="shared" si="35"/>
      </c>
      <c r="Z57" s="145">
        <f t="shared" si="36"/>
      </c>
      <c r="AA57" s="146">
        <f t="shared" si="37"/>
      </c>
      <c r="AB57" s="114">
        <f>IF(C57&gt;0,VLOOKUP(C57,WorkArea!$B$5:$S$104,17),"")</f>
      </c>
      <c r="AC57" s="115">
        <f>IF(C57&gt;0,VLOOKUP(C57,WorkArea!$B$5:$S$104,18),"")</f>
      </c>
      <c r="AD57" s="51"/>
    </row>
    <row r="58" spans="1:30" ht="9.75">
      <c r="A58" s="51"/>
      <c r="B58" s="82">
        <f t="shared" si="33"/>
      </c>
      <c r="D58" s="137"/>
      <c r="E58" s="130"/>
      <c r="F58" s="6"/>
      <c r="G58" s="10">
        <f t="shared" si="26"/>
      </c>
      <c r="H58" s="130"/>
      <c r="I58" s="6"/>
      <c r="J58" s="10">
        <f t="shared" si="27"/>
      </c>
      <c r="K58" s="11"/>
      <c r="L58" s="7">
        <f t="shared" si="28"/>
      </c>
      <c r="M58" s="21">
        <f t="shared" si="29"/>
        <v>0</v>
      </c>
      <c r="N58" s="132"/>
      <c r="O58" s="132"/>
      <c r="P58" s="133"/>
      <c r="Q58" s="31">
        <f t="shared" si="30"/>
        <v>0</v>
      </c>
      <c r="R58" s="32">
        <f t="shared" si="31"/>
      </c>
      <c r="S58" s="22">
        <f t="shared" si="32"/>
      </c>
      <c r="T58" s="33">
        <f t="shared" si="21"/>
      </c>
      <c r="U58" s="111">
        <f>IF(C58&gt;0,VLOOKUP(C58,WorkArea!$B$5:$S$104,3),"")</f>
      </c>
      <c r="V58" s="112">
        <f>IF(C58&gt;0,VLOOKUP(C58,WorkArea!$B$5:$S$104,7),"")</f>
      </c>
      <c r="W58" s="113">
        <f>IF(C58&gt;0,VLOOKUP(C58,WorkArea!$B$5:$S$104,11),"")</f>
      </c>
      <c r="X58" s="99">
        <f t="shared" si="34"/>
      </c>
      <c r="Y58" s="101">
        <f t="shared" si="35"/>
      </c>
      <c r="Z58" s="145">
        <f t="shared" si="36"/>
      </c>
      <c r="AA58" s="146">
        <f t="shared" si="37"/>
      </c>
      <c r="AB58" s="114">
        <f>IF(C58&gt;0,VLOOKUP(C58,WorkArea!$B$5:$S$104,17),"")</f>
      </c>
      <c r="AC58" s="115">
        <f>IF(C58&gt;0,VLOOKUP(C58,WorkArea!$B$5:$S$104,18),"")</f>
      </c>
      <c r="AD58" s="51"/>
    </row>
    <row r="59" spans="1:30" ht="9.75">
      <c r="A59" s="51"/>
      <c r="B59" s="82">
        <f t="shared" si="33"/>
      </c>
      <c r="D59" s="137"/>
      <c r="E59" s="130"/>
      <c r="F59" s="6"/>
      <c r="G59" s="10">
        <f t="shared" si="26"/>
      </c>
      <c r="H59" s="130"/>
      <c r="I59" s="6"/>
      <c r="J59" s="10">
        <f t="shared" si="27"/>
      </c>
      <c r="K59" s="11"/>
      <c r="L59" s="7">
        <f t="shared" si="28"/>
      </c>
      <c r="M59" s="21">
        <f t="shared" si="29"/>
        <v>0</v>
      </c>
      <c r="N59" s="132"/>
      <c r="O59" s="132"/>
      <c r="P59" s="133"/>
      <c r="Q59" s="31">
        <f t="shared" si="30"/>
        <v>0</v>
      </c>
      <c r="R59" s="32">
        <f t="shared" si="31"/>
      </c>
      <c r="S59" s="22">
        <f t="shared" si="32"/>
      </c>
      <c r="T59" s="33">
        <f aca="true" t="shared" si="38" ref="T59:T90">IF(Q59&lt;2,IF(SUM(F59,I59,M59)&gt;0,SUM(F59,I59,M59),""),IF(Q59&lt;3,AVERAGE(F59,I59,M59),(F59+I59+M59-MIN(F59,I59,M59))/2))</f>
      </c>
      <c r="U59" s="111">
        <f>IF(C59&gt;0,VLOOKUP(C59,WorkArea!$B$5:$S$104,3),"")</f>
      </c>
      <c r="V59" s="112">
        <f>IF(C59&gt;0,VLOOKUP(C59,WorkArea!$B$5:$S$104,7),"")</f>
      </c>
      <c r="W59" s="113">
        <f>IF(C59&gt;0,VLOOKUP(C59,WorkArea!$B$5:$S$104,11),"")</f>
      </c>
      <c r="X59" s="99">
        <f t="shared" si="34"/>
      </c>
      <c r="Y59" s="101">
        <f t="shared" si="35"/>
      </c>
      <c r="Z59" s="145">
        <f t="shared" si="36"/>
      </c>
      <c r="AA59" s="146">
        <f t="shared" si="37"/>
      </c>
      <c r="AB59" s="114">
        <f>IF(C59&gt;0,VLOOKUP(C59,WorkArea!$B$5:$S$104,17),"")</f>
      </c>
      <c r="AC59" s="115">
        <f>IF(C59&gt;0,VLOOKUP(C59,WorkArea!$B$5:$S$104,18),"")</f>
      </c>
      <c r="AD59" s="51"/>
    </row>
    <row r="60" spans="1:30" ht="9.75">
      <c r="A60" s="51"/>
      <c r="B60" s="82">
        <f t="shared" si="33"/>
      </c>
      <c r="D60" s="137"/>
      <c r="E60" s="130"/>
      <c r="F60" s="6"/>
      <c r="G60" s="10">
        <f t="shared" si="26"/>
      </c>
      <c r="H60" s="130"/>
      <c r="I60" s="6"/>
      <c r="J60" s="10">
        <f t="shared" si="27"/>
      </c>
      <c r="K60" s="11"/>
      <c r="L60" s="7">
        <f t="shared" si="28"/>
      </c>
      <c r="M60" s="21">
        <f t="shared" si="29"/>
        <v>0</v>
      </c>
      <c r="N60" s="132"/>
      <c r="O60" s="132"/>
      <c r="P60" s="133"/>
      <c r="Q60" s="31">
        <f t="shared" si="30"/>
        <v>0</v>
      </c>
      <c r="R60" s="32">
        <f t="shared" si="31"/>
      </c>
      <c r="S60" s="22">
        <f t="shared" si="32"/>
      </c>
      <c r="T60" s="33">
        <f t="shared" si="38"/>
      </c>
      <c r="U60" s="111">
        <f>IF(C60&gt;0,VLOOKUP(C60,WorkArea!$B$5:$S$104,3),"")</f>
      </c>
      <c r="V60" s="112">
        <f>IF(C60&gt;0,VLOOKUP(C60,WorkArea!$B$5:$S$104,7),"")</f>
      </c>
      <c r="W60" s="113">
        <f>IF(C60&gt;0,VLOOKUP(C60,WorkArea!$B$5:$S$104,11),"")</f>
      </c>
      <c r="X60" s="99">
        <f t="shared" si="34"/>
      </c>
      <c r="Y60" s="101">
        <f t="shared" si="35"/>
      </c>
      <c r="Z60" s="145">
        <f t="shared" si="36"/>
      </c>
      <c r="AA60" s="146">
        <f t="shared" si="37"/>
      </c>
      <c r="AB60" s="114">
        <f>IF(C60&gt;0,VLOOKUP(C60,WorkArea!$B$5:$S$104,17),"")</f>
      </c>
      <c r="AC60" s="115">
        <f>IF(C60&gt;0,VLOOKUP(C60,WorkArea!$B$5:$S$104,18),"")</f>
      </c>
      <c r="AD60" s="51"/>
    </row>
    <row r="61" spans="1:30" ht="9.75">
      <c r="A61" s="51"/>
      <c r="B61" s="82">
        <f t="shared" si="33"/>
      </c>
      <c r="D61" s="137"/>
      <c r="E61" s="130"/>
      <c r="F61" s="6"/>
      <c r="G61" s="10">
        <f t="shared" si="26"/>
      </c>
      <c r="H61" s="130"/>
      <c r="I61" s="6"/>
      <c r="J61" s="10">
        <f t="shared" si="27"/>
      </c>
      <c r="K61" s="11"/>
      <c r="L61" s="7">
        <f t="shared" si="28"/>
      </c>
      <c r="M61" s="21">
        <f t="shared" si="29"/>
        <v>0</v>
      </c>
      <c r="N61" s="132"/>
      <c r="O61" s="132"/>
      <c r="P61" s="133"/>
      <c r="Q61" s="31">
        <f t="shared" si="30"/>
        <v>0</v>
      </c>
      <c r="R61" s="32">
        <f t="shared" si="31"/>
      </c>
      <c r="S61" s="22">
        <f t="shared" si="32"/>
      </c>
      <c r="T61" s="33">
        <f t="shared" si="38"/>
      </c>
      <c r="U61" s="111">
        <f>IF(C61&gt;0,VLOOKUP(C61,WorkArea!$B$5:$S$104,3),"")</f>
      </c>
      <c r="V61" s="112">
        <f>IF(C61&gt;0,VLOOKUP(C61,WorkArea!$B$5:$S$104,7),"")</f>
      </c>
      <c r="W61" s="113">
        <f>IF(C61&gt;0,VLOOKUP(C61,WorkArea!$B$5:$S$104,11),"")</f>
      </c>
      <c r="X61" s="99">
        <f t="shared" si="34"/>
      </c>
      <c r="Y61" s="101">
        <f t="shared" si="35"/>
      </c>
      <c r="Z61" s="145">
        <f t="shared" si="36"/>
      </c>
      <c r="AA61" s="146">
        <f t="shared" si="37"/>
      </c>
      <c r="AB61" s="114">
        <f>IF(C61&gt;0,VLOOKUP(C61,WorkArea!$B$5:$S$104,17),"")</f>
      </c>
      <c r="AC61" s="115">
        <f>IF(C61&gt;0,VLOOKUP(C61,WorkArea!$B$5:$S$104,18),"")</f>
      </c>
      <c r="AD61" s="51"/>
    </row>
    <row r="62" spans="1:30" ht="9.75">
      <c r="A62" s="51"/>
      <c r="B62" s="82">
        <f t="shared" si="33"/>
      </c>
      <c r="D62" s="137"/>
      <c r="E62" s="130"/>
      <c r="F62" s="6"/>
      <c r="G62" s="10">
        <f t="shared" si="26"/>
      </c>
      <c r="H62" s="130"/>
      <c r="I62" s="6"/>
      <c r="J62" s="10">
        <f t="shared" si="27"/>
      </c>
      <c r="K62" s="11"/>
      <c r="L62" s="7">
        <f t="shared" si="28"/>
      </c>
      <c r="M62" s="21">
        <f aca="true" t="shared" si="39" ref="M62:M90">IF(K62&gt;0,ABS(((K62-1)/4)*($B$5-1)-$B$5),$C$4)</f>
        <v>0</v>
      </c>
      <c r="N62" s="132"/>
      <c r="O62" s="132"/>
      <c r="P62" s="133"/>
      <c r="Q62" s="31">
        <f t="shared" si="30"/>
        <v>0</v>
      </c>
      <c r="R62" s="32">
        <f aca="true" t="shared" si="40" ref="R62:R90">IF(M62&gt;0,IF(ISERROR(AVERAGE(F62,I62,M62)),"",IF(AVERAGE(F62,I62,M62)&gt;0,AVERAGE(F62,I62,M62),"")),IF(ISERROR(AVERAGE(F62,I62)),"",IF(AVERAGE(F62,I62)&gt;0,AVERAGE(F62,I62),"")))</f>
      </c>
      <c r="S62" s="22">
        <f t="shared" si="32"/>
      </c>
      <c r="T62" s="33">
        <f t="shared" si="38"/>
      </c>
      <c r="U62" s="111">
        <f>IF(C62&gt;0,VLOOKUP(C62,WorkArea!$B$5:$S$104,3),"")</f>
      </c>
      <c r="V62" s="112">
        <f>IF(C62&gt;0,VLOOKUP(C62,WorkArea!$B$5:$S$104,7),"")</f>
      </c>
      <c r="W62" s="113">
        <f>IF(C62&gt;0,VLOOKUP(C62,WorkArea!$B$5:$S$104,11),"")</f>
      </c>
      <c r="X62" s="99">
        <f t="shared" si="34"/>
      </c>
      <c r="Y62" s="101">
        <f t="shared" si="35"/>
      </c>
      <c r="Z62" s="145">
        <f t="shared" si="36"/>
      </c>
      <c r="AA62" s="146">
        <f t="shared" si="37"/>
      </c>
      <c r="AB62" s="114">
        <f>IF(C62&gt;0,VLOOKUP(C62,WorkArea!$B$5:$S$104,17),"")</f>
      </c>
      <c r="AC62" s="115">
        <f>IF(C62&gt;0,VLOOKUP(C62,WorkArea!$B$5:$S$104,18),"")</f>
      </c>
      <c r="AD62" s="51"/>
    </row>
    <row r="63" spans="1:30" ht="9.75">
      <c r="A63" s="51"/>
      <c r="B63" s="82">
        <f t="shared" si="33"/>
      </c>
      <c r="D63" s="137"/>
      <c r="E63" s="130"/>
      <c r="F63" s="6"/>
      <c r="G63" s="10">
        <f t="shared" si="26"/>
      </c>
      <c r="H63" s="130"/>
      <c r="I63" s="6"/>
      <c r="J63" s="10">
        <f t="shared" si="27"/>
      </c>
      <c r="K63" s="11"/>
      <c r="L63" s="7">
        <f t="shared" si="28"/>
      </c>
      <c r="M63" s="21">
        <f t="shared" si="39"/>
        <v>0</v>
      </c>
      <c r="N63" s="132"/>
      <c r="O63" s="132"/>
      <c r="P63" s="133"/>
      <c r="Q63" s="31">
        <f t="shared" si="30"/>
        <v>0</v>
      </c>
      <c r="R63" s="32">
        <f t="shared" si="40"/>
      </c>
      <c r="S63" s="22">
        <f t="shared" si="32"/>
      </c>
      <c r="T63" s="33">
        <f t="shared" si="38"/>
      </c>
      <c r="U63" s="111">
        <f>IF(C63&gt;0,VLOOKUP(C63,WorkArea!$B$5:$S$104,3),"")</f>
      </c>
      <c r="V63" s="112">
        <f>IF(C63&gt;0,VLOOKUP(C63,WorkArea!$B$5:$S$104,7),"")</f>
      </c>
      <c r="W63" s="113">
        <f>IF(C63&gt;0,VLOOKUP(C63,WorkArea!$B$5:$S$104,11),"")</f>
      </c>
      <c r="X63" s="99">
        <f t="shared" si="34"/>
      </c>
      <c r="Y63" s="101">
        <f t="shared" si="35"/>
      </c>
      <c r="Z63" s="145">
        <f t="shared" si="36"/>
      </c>
      <c r="AA63" s="146">
        <f t="shared" si="37"/>
      </c>
      <c r="AB63" s="114">
        <f>IF(C63&gt;0,VLOOKUP(C63,WorkArea!$B$5:$S$104,17),"")</f>
      </c>
      <c r="AC63" s="115">
        <f>IF(C63&gt;0,VLOOKUP(C63,WorkArea!$B$5:$S$104,18),"")</f>
      </c>
      <c r="AD63" s="51"/>
    </row>
    <row r="64" spans="1:30" ht="9.75">
      <c r="A64" s="51"/>
      <c r="B64" s="82">
        <f t="shared" si="33"/>
      </c>
      <c r="D64" s="137"/>
      <c r="E64" s="130"/>
      <c r="F64" s="6"/>
      <c r="G64" s="10">
        <f t="shared" si="26"/>
      </c>
      <c r="H64" s="130"/>
      <c r="I64" s="6"/>
      <c r="J64" s="10">
        <f t="shared" si="27"/>
      </c>
      <c r="K64" s="11"/>
      <c r="L64" s="7">
        <f t="shared" si="28"/>
      </c>
      <c r="M64" s="21">
        <f t="shared" si="39"/>
        <v>0</v>
      </c>
      <c r="N64" s="132"/>
      <c r="O64" s="132"/>
      <c r="P64" s="133"/>
      <c r="Q64" s="31">
        <f t="shared" si="30"/>
        <v>0</v>
      </c>
      <c r="R64" s="32">
        <f t="shared" si="40"/>
      </c>
      <c r="S64" s="22">
        <f t="shared" si="32"/>
      </c>
      <c r="T64" s="33">
        <f t="shared" si="38"/>
      </c>
      <c r="U64" s="111">
        <f>IF(C64&gt;0,VLOOKUP(C64,WorkArea!$B$5:$S$104,3),"")</f>
      </c>
      <c r="V64" s="112">
        <f>IF(C64&gt;0,VLOOKUP(C64,WorkArea!$B$5:$S$104,7),"")</f>
      </c>
      <c r="W64" s="113">
        <f>IF(C64&gt;0,VLOOKUP(C64,WorkArea!$B$5:$S$104,11),"")</f>
      </c>
      <c r="X64" s="99">
        <f t="shared" si="34"/>
      </c>
      <c r="Y64" s="101">
        <f t="shared" si="35"/>
      </c>
      <c r="Z64" s="145">
        <f t="shared" si="36"/>
      </c>
      <c r="AA64" s="146">
        <f t="shared" si="37"/>
      </c>
      <c r="AB64" s="114">
        <f>IF(C64&gt;0,VLOOKUP(C64,WorkArea!$B$5:$S$104,17),"")</f>
      </c>
      <c r="AC64" s="115">
        <f>IF(C64&gt;0,VLOOKUP(C64,WorkArea!$B$5:$S$104,18),"")</f>
      </c>
      <c r="AD64" s="51"/>
    </row>
    <row r="65" spans="1:30" ht="9.75">
      <c r="A65" s="51"/>
      <c r="B65" s="82">
        <f t="shared" si="33"/>
      </c>
      <c r="D65" s="137"/>
      <c r="E65" s="130"/>
      <c r="F65" s="6"/>
      <c r="G65" s="10">
        <f t="shared" si="26"/>
      </c>
      <c r="H65" s="130"/>
      <c r="I65" s="6"/>
      <c r="J65" s="10">
        <f t="shared" si="27"/>
      </c>
      <c r="K65" s="11"/>
      <c r="L65" s="7">
        <f t="shared" si="28"/>
      </c>
      <c r="M65" s="21">
        <f t="shared" si="39"/>
        <v>0</v>
      </c>
      <c r="N65" s="132"/>
      <c r="O65" s="132"/>
      <c r="P65" s="133"/>
      <c r="Q65" s="31">
        <f t="shared" si="30"/>
        <v>0</v>
      </c>
      <c r="R65" s="32">
        <f t="shared" si="40"/>
      </c>
      <c r="S65" s="22">
        <f t="shared" si="32"/>
      </c>
      <c r="T65" s="33">
        <f t="shared" si="38"/>
      </c>
      <c r="U65" s="111">
        <f>IF(C65&gt;0,VLOOKUP(C65,WorkArea!$B$5:$S$104,3),"")</f>
      </c>
      <c r="V65" s="112">
        <f>IF(C65&gt;0,VLOOKUP(C65,WorkArea!$B$5:$S$104,7),"")</f>
      </c>
      <c r="W65" s="113">
        <f>IF(C65&gt;0,VLOOKUP(C65,WorkArea!$B$5:$S$104,11),"")</f>
      </c>
      <c r="X65" s="99">
        <f t="shared" si="34"/>
      </c>
      <c r="Y65" s="101">
        <f t="shared" si="35"/>
      </c>
      <c r="Z65" s="145">
        <f t="shared" si="36"/>
      </c>
      <c r="AA65" s="146">
        <f t="shared" si="37"/>
      </c>
      <c r="AB65" s="114">
        <f>IF(C65&gt;0,VLOOKUP(C65,WorkArea!$B$5:$S$104,17),"")</f>
      </c>
      <c r="AC65" s="115">
        <f>IF(C65&gt;0,VLOOKUP(C65,WorkArea!$B$5:$S$104,18),"")</f>
      </c>
      <c r="AD65" s="51"/>
    </row>
    <row r="66" spans="1:30" ht="9.75">
      <c r="A66" s="51"/>
      <c r="B66" s="82">
        <f t="shared" si="33"/>
      </c>
      <c r="D66" s="137"/>
      <c r="E66" s="130"/>
      <c r="F66" s="6"/>
      <c r="G66" s="10">
        <f t="shared" si="26"/>
      </c>
      <c r="H66" s="130"/>
      <c r="I66" s="6"/>
      <c r="J66" s="10">
        <f t="shared" si="27"/>
      </c>
      <c r="K66" s="11"/>
      <c r="L66" s="7">
        <f t="shared" si="28"/>
      </c>
      <c r="M66" s="21">
        <f t="shared" si="39"/>
        <v>0</v>
      </c>
      <c r="N66" s="132"/>
      <c r="O66" s="132"/>
      <c r="P66" s="133"/>
      <c r="Q66" s="31">
        <f t="shared" si="30"/>
        <v>0</v>
      </c>
      <c r="R66" s="32">
        <f t="shared" si="40"/>
      </c>
      <c r="S66" s="22">
        <f t="shared" si="32"/>
      </c>
      <c r="T66" s="33">
        <f t="shared" si="38"/>
      </c>
      <c r="U66" s="111">
        <f>IF(C66&gt;0,VLOOKUP(C66,WorkArea!$B$5:$S$104,3),"")</f>
      </c>
      <c r="V66" s="112">
        <f>IF(C66&gt;0,VLOOKUP(C66,WorkArea!$B$5:$S$104,7),"")</f>
      </c>
      <c r="W66" s="113">
        <f>IF(C66&gt;0,VLOOKUP(C66,WorkArea!$B$5:$S$104,11),"")</f>
      </c>
      <c r="X66" s="99">
        <f t="shared" si="34"/>
      </c>
      <c r="Y66" s="101">
        <f t="shared" si="35"/>
      </c>
      <c r="Z66" s="145">
        <f t="shared" si="36"/>
      </c>
      <c r="AA66" s="146">
        <f t="shared" si="37"/>
      </c>
      <c r="AB66" s="114">
        <f>IF(C66&gt;0,VLOOKUP(C66,WorkArea!$B$5:$S$104,17),"")</f>
      </c>
      <c r="AC66" s="115">
        <f>IF(C66&gt;0,VLOOKUP(C66,WorkArea!$B$5:$S$104,18),"")</f>
      </c>
      <c r="AD66" s="51"/>
    </row>
    <row r="67" spans="1:30" ht="9.75">
      <c r="A67" s="51"/>
      <c r="B67" s="82">
        <f t="shared" si="33"/>
      </c>
      <c r="D67" s="137"/>
      <c r="E67" s="130"/>
      <c r="F67" s="6"/>
      <c r="G67" s="10">
        <f t="shared" si="26"/>
      </c>
      <c r="H67" s="130"/>
      <c r="I67" s="6"/>
      <c r="J67" s="10">
        <f t="shared" si="27"/>
      </c>
      <c r="K67" s="11"/>
      <c r="L67" s="7">
        <f t="shared" si="28"/>
      </c>
      <c r="M67" s="21">
        <f t="shared" si="39"/>
        <v>0</v>
      </c>
      <c r="N67" s="132"/>
      <c r="O67" s="132"/>
      <c r="P67" s="133"/>
      <c r="Q67" s="31">
        <f t="shared" si="30"/>
        <v>0</v>
      </c>
      <c r="R67" s="32">
        <f t="shared" si="40"/>
      </c>
      <c r="S67" s="22">
        <f t="shared" si="32"/>
      </c>
      <c r="T67" s="33">
        <f t="shared" si="38"/>
      </c>
      <c r="U67" s="111">
        <f>IF(C67&gt;0,VLOOKUP(C67,WorkArea!$B$5:$S$104,3),"")</f>
      </c>
      <c r="V67" s="112">
        <f>IF(C67&gt;0,VLOOKUP(C67,WorkArea!$B$5:$S$104,7),"")</f>
      </c>
      <c r="W67" s="113">
        <f>IF(C67&gt;0,VLOOKUP(C67,WorkArea!$B$5:$S$104,11),"")</f>
      </c>
      <c r="X67" s="99">
        <f t="shared" si="34"/>
      </c>
      <c r="Y67" s="101">
        <f t="shared" si="35"/>
      </c>
      <c r="Z67" s="145">
        <f t="shared" si="36"/>
      </c>
      <c r="AA67" s="146">
        <f t="shared" si="37"/>
      </c>
      <c r="AB67" s="114">
        <f>IF(C67&gt;0,VLOOKUP(C67,WorkArea!$B$5:$S$104,17),"")</f>
      </c>
      <c r="AC67" s="115">
        <f>IF(C67&gt;0,VLOOKUP(C67,WorkArea!$B$5:$S$104,18),"")</f>
      </c>
      <c r="AD67" s="51"/>
    </row>
    <row r="68" spans="1:30" ht="9.75">
      <c r="A68" s="51"/>
      <c r="B68" s="82">
        <f t="shared" si="33"/>
      </c>
      <c r="D68" s="137"/>
      <c r="E68" s="130"/>
      <c r="F68" s="6"/>
      <c r="G68" s="10">
        <f t="shared" si="26"/>
      </c>
      <c r="H68" s="130"/>
      <c r="I68" s="6"/>
      <c r="J68" s="10">
        <f t="shared" si="27"/>
      </c>
      <c r="K68" s="11"/>
      <c r="L68" s="7">
        <f t="shared" si="28"/>
      </c>
      <c r="M68" s="21">
        <f t="shared" si="39"/>
        <v>0</v>
      </c>
      <c r="N68" s="132"/>
      <c r="O68" s="132"/>
      <c r="P68" s="133"/>
      <c r="Q68" s="31">
        <f t="shared" si="30"/>
        <v>0</v>
      </c>
      <c r="R68" s="32">
        <f t="shared" si="40"/>
      </c>
      <c r="S68" s="22">
        <f t="shared" si="32"/>
      </c>
      <c r="T68" s="33">
        <f t="shared" si="38"/>
      </c>
      <c r="U68" s="111">
        <f>IF(C68&gt;0,VLOOKUP(C68,WorkArea!$B$5:$S$104,3),"")</f>
      </c>
      <c r="V68" s="112">
        <f>IF(C68&gt;0,VLOOKUP(C68,WorkArea!$B$5:$S$104,7),"")</f>
      </c>
      <c r="W68" s="113">
        <f>IF(C68&gt;0,VLOOKUP(C68,WorkArea!$B$5:$S$104,11),"")</f>
      </c>
      <c r="X68" s="99">
        <f t="shared" si="34"/>
      </c>
      <c r="Y68" s="101">
        <f t="shared" si="35"/>
      </c>
      <c r="Z68" s="145">
        <f t="shared" si="36"/>
      </c>
      <c r="AA68" s="146">
        <f t="shared" si="37"/>
      </c>
      <c r="AB68" s="114">
        <f>IF(C68&gt;0,VLOOKUP(C68,WorkArea!$B$5:$S$104,17),"")</f>
      </c>
      <c r="AC68" s="115">
        <f>IF(C68&gt;0,VLOOKUP(C68,WorkArea!$B$5:$S$104,18),"")</f>
      </c>
      <c r="AD68" s="51"/>
    </row>
    <row r="69" spans="1:30" ht="9.75">
      <c r="A69" s="51"/>
      <c r="B69" s="82">
        <f t="shared" si="33"/>
      </c>
      <c r="D69" s="137"/>
      <c r="E69" s="130"/>
      <c r="F69" s="6"/>
      <c r="G69" s="10">
        <f t="shared" si="26"/>
      </c>
      <c r="H69" s="130"/>
      <c r="I69" s="6"/>
      <c r="J69" s="10">
        <f t="shared" si="27"/>
      </c>
      <c r="K69" s="11"/>
      <c r="L69" s="7">
        <f t="shared" si="28"/>
      </c>
      <c r="M69" s="21">
        <f t="shared" si="39"/>
        <v>0</v>
      </c>
      <c r="N69" s="132"/>
      <c r="O69" s="132"/>
      <c r="P69" s="133"/>
      <c r="Q69" s="31">
        <f t="shared" si="30"/>
        <v>0</v>
      </c>
      <c r="R69" s="32">
        <f t="shared" si="40"/>
      </c>
      <c r="S69" s="22">
        <f t="shared" si="32"/>
      </c>
      <c r="T69" s="33">
        <f t="shared" si="38"/>
      </c>
      <c r="U69" s="111">
        <f>IF(C69&gt;0,VLOOKUP(C69,WorkArea!$B$5:$S$104,3),"")</f>
      </c>
      <c r="V69" s="112">
        <f>IF(C69&gt;0,VLOOKUP(C69,WorkArea!$B$5:$S$104,7),"")</f>
      </c>
      <c r="W69" s="113">
        <f>IF(C69&gt;0,VLOOKUP(C69,WorkArea!$B$5:$S$104,11),"")</f>
      </c>
      <c r="X69" s="99">
        <f t="shared" si="34"/>
      </c>
      <c r="Y69" s="101">
        <f t="shared" si="35"/>
      </c>
      <c r="Z69" s="145">
        <f t="shared" si="36"/>
      </c>
      <c r="AA69" s="146">
        <f t="shared" si="37"/>
      </c>
      <c r="AB69" s="114">
        <f>IF(C69&gt;0,VLOOKUP(C69,WorkArea!$B$5:$S$104,17),"")</f>
      </c>
      <c r="AC69" s="115">
        <f>IF(C69&gt;0,VLOOKUP(C69,WorkArea!$B$5:$S$104,18),"")</f>
      </c>
      <c r="AD69" s="51"/>
    </row>
    <row r="70" spans="1:30" ht="9.75">
      <c r="A70" s="51"/>
      <c r="B70" s="82">
        <f t="shared" si="33"/>
      </c>
      <c r="D70" s="137"/>
      <c r="E70" s="130"/>
      <c r="F70" s="6"/>
      <c r="G70" s="10">
        <f t="shared" si="26"/>
      </c>
      <c r="H70" s="130"/>
      <c r="I70" s="6"/>
      <c r="J70" s="10">
        <f t="shared" si="27"/>
      </c>
      <c r="K70" s="11"/>
      <c r="L70" s="7">
        <f t="shared" si="28"/>
      </c>
      <c r="M70" s="21">
        <f t="shared" si="39"/>
        <v>0</v>
      </c>
      <c r="N70" s="132"/>
      <c r="O70" s="132"/>
      <c r="P70" s="133"/>
      <c r="Q70" s="31">
        <f t="shared" si="30"/>
        <v>0</v>
      </c>
      <c r="R70" s="32">
        <f t="shared" si="40"/>
      </c>
      <c r="S70" s="22">
        <f t="shared" si="32"/>
      </c>
      <c r="T70" s="33">
        <f t="shared" si="38"/>
      </c>
      <c r="U70" s="111">
        <f>IF(C70&gt;0,VLOOKUP(C70,WorkArea!$B$5:$S$104,3),"")</f>
      </c>
      <c r="V70" s="112">
        <f>IF(C70&gt;0,VLOOKUP(C70,WorkArea!$B$5:$S$104,7),"")</f>
      </c>
      <c r="W70" s="113">
        <f>IF(C70&gt;0,VLOOKUP(C70,WorkArea!$B$5:$S$104,11),"")</f>
      </c>
      <c r="X70" s="99">
        <f t="shared" si="34"/>
      </c>
      <c r="Y70" s="101">
        <f t="shared" si="35"/>
      </c>
      <c r="Z70" s="145">
        <f t="shared" si="36"/>
      </c>
      <c r="AA70" s="146">
        <f t="shared" si="37"/>
      </c>
      <c r="AB70" s="114">
        <f>IF(C70&gt;0,VLOOKUP(C70,WorkArea!$B$5:$S$104,17),"")</f>
      </c>
      <c r="AC70" s="115">
        <f>IF(C70&gt;0,VLOOKUP(C70,WorkArea!$B$5:$S$104,18),"")</f>
      </c>
      <c r="AD70" s="51"/>
    </row>
    <row r="71" spans="1:30" ht="9.75">
      <c r="A71" s="51"/>
      <c r="B71" s="82">
        <f t="shared" si="33"/>
      </c>
      <c r="D71" s="137"/>
      <c r="E71" s="130"/>
      <c r="F71" s="6"/>
      <c r="G71" s="10">
        <f t="shared" si="26"/>
      </c>
      <c r="H71" s="130"/>
      <c r="I71" s="6"/>
      <c r="J71" s="10">
        <f t="shared" si="27"/>
      </c>
      <c r="K71" s="11"/>
      <c r="L71" s="7">
        <f t="shared" si="28"/>
      </c>
      <c r="M71" s="21">
        <f t="shared" si="39"/>
        <v>0</v>
      </c>
      <c r="N71" s="132"/>
      <c r="O71" s="132"/>
      <c r="P71" s="133"/>
      <c r="Q71" s="31">
        <f t="shared" si="30"/>
        <v>0</v>
      </c>
      <c r="R71" s="32">
        <f t="shared" si="40"/>
      </c>
      <c r="S71" s="22">
        <f t="shared" si="32"/>
      </c>
      <c r="T71" s="33">
        <f t="shared" si="38"/>
      </c>
      <c r="U71" s="111">
        <f>IF(C71&gt;0,VLOOKUP(C71,WorkArea!$B$5:$S$104,3),"")</f>
      </c>
      <c r="V71" s="112">
        <f>IF(C71&gt;0,VLOOKUP(C71,WorkArea!$B$5:$S$104,7),"")</f>
      </c>
      <c r="W71" s="113">
        <f>IF(C71&gt;0,VLOOKUP(C71,WorkArea!$B$5:$S$104,11),"")</f>
      </c>
      <c r="X71" s="99">
        <f t="shared" si="34"/>
      </c>
      <c r="Y71" s="101">
        <f t="shared" si="35"/>
      </c>
      <c r="Z71" s="145">
        <f t="shared" si="36"/>
      </c>
      <c r="AA71" s="146">
        <f t="shared" si="37"/>
      </c>
      <c r="AB71" s="114">
        <f>IF(C71&gt;0,VLOOKUP(C71,WorkArea!$B$5:$S$104,17),"")</f>
      </c>
      <c r="AC71" s="115">
        <f>IF(C71&gt;0,VLOOKUP(C71,WorkArea!$B$5:$S$104,18),"")</f>
      </c>
      <c r="AD71" s="51"/>
    </row>
    <row r="72" spans="1:30" ht="9.75">
      <c r="A72" s="51"/>
      <c r="B72" s="82">
        <f t="shared" si="33"/>
      </c>
      <c r="D72" s="137"/>
      <c r="E72" s="130"/>
      <c r="F72" s="6"/>
      <c r="G72" s="10">
        <f t="shared" si="26"/>
      </c>
      <c r="H72" s="130"/>
      <c r="I72" s="6"/>
      <c r="J72" s="10">
        <f t="shared" si="27"/>
      </c>
      <c r="K72" s="11"/>
      <c r="L72" s="7">
        <f t="shared" si="28"/>
      </c>
      <c r="M72" s="21">
        <f t="shared" si="39"/>
        <v>0</v>
      </c>
      <c r="N72" s="132"/>
      <c r="O72" s="132"/>
      <c r="P72" s="133"/>
      <c r="Q72" s="31">
        <f t="shared" si="30"/>
        <v>0</v>
      </c>
      <c r="R72" s="32">
        <f t="shared" si="40"/>
      </c>
      <c r="S72" s="22">
        <f t="shared" si="32"/>
      </c>
      <c r="T72" s="33">
        <f t="shared" si="38"/>
      </c>
      <c r="U72" s="111">
        <f>IF(C72&gt;0,VLOOKUP(C72,WorkArea!$B$5:$S$104,3),"")</f>
      </c>
      <c r="V72" s="112">
        <f>IF(C72&gt;0,VLOOKUP(C72,WorkArea!$B$5:$S$104,7),"")</f>
      </c>
      <c r="W72" s="113">
        <f>IF(C72&gt;0,VLOOKUP(C72,WorkArea!$B$5:$S$104,11),"")</f>
      </c>
      <c r="X72" s="99">
        <f t="shared" si="34"/>
      </c>
      <c r="Y72" s="101">
        <f t="shared" si="35"/>
      </c>
      <c r="Z72" s="145">
        <f t="shared" si="36"/>
      </c>
      <c r="AA72" s="146">
        <f t="shared" si="37"/>
      </c>
      <c r="AB72" s="114">
        <f>IF(C72&gt;0,VLOOKUP(C72,WorkArea!$B$5:$S$104,17),"")</f>
      </c>
      <c r="AC72" s="115">
        <f>IF(C72&gt;0,VLOOKUP(C72,WorkArea!$B$5:$S$104,18),"")</f>
      </c>
      <c r="AD72" s="51"/>
    </row>
    <row r="73" spans="1:30" ht="9.75">
      <c r="A73" s="51"/>
      <c r="B73" s="82">
        <f t="shared" si="33"/>
      </c>
      <c r="D73" s="137"/>
      <c r="E73" s="130"/>
      <c r="F73" s="6"/>
      <c r="G73" s="10">
        <f t="shared" si="26"/>
      </c>
      <c r="H73" s="130"/>
      <c r="I73" s="6"/>
      <c r="J73" s="10">
        <f t="shared" si="27"/>
      </c>
      <c r="K73" s="11"/>
      <c r="L73" s="7">
        <f t="shared" si="28"/>
      </c>
      <c r="M73" s="21">
        <f t="shared" si="39"/>
        <v>0</v>
      </c>
      <c r="N73" s="132"/>
      <c r="O73" s="132"/>
      <c r="P73" s="133"/>
      <c r="Q73" s="31">
        <f t="shared" si="30"/>
        <v>0</v>
      </c>
      <c r="R73" s="32">
        <f t="shared" si="40"/>
      </c>
      <c r="S73" s="22">
        <f t="shared" si="32"/>
      </c>
      <c r="T73" s="33">
        <f t="shared" si="38"/>
      </c>
      <c r="U73" s="111">
        <f>IF(C73&gt;0,VLOOKUP(C73,WorkArea!$B$5:$S$104,3),"")</f>
      </c>
      <c r="V73" s="112">
        <f>IF(C73&gt;0,VLOOKUP(C73,WorkArea!$B$5:$S$104,7),"")</f>
      </c>
      <c r="W73" s="113">
        <f>IF(C73&gt;0,VLOOKUP(C73,WorkArea!$B$5:$S$104,11),"")</f>
      </c>
      <c r="X73" s="99">
        <f t="shared" si="34"/>
      </c>
      <c r="Y73" s="101">
        <f t="shared" si="35"/>
      </c>
      <c r="Z73" s="145">
        <f t="shared" si="36"/>
      </c>
      <c r="AA73" s="146">
        <f t="shared" si="37"/>
      </c>
      <c r="AB73" s="114">
        <f>IF(C73&gt;0,VLOOKUP(C73,WorkArea!$B$5:$S$104,17),"")</f>
      </c>
      <c r="AC73" s="115">
        <f>IF(C73&gt;0,VLOOKUP(C73,WorkArea!$B$5:$S$104,18),"")</f>
      </c>
      <c r="AD73" s="51"/>
    </row>
    <row r="74" spans="1:30" ht="9.75">
      <c r="A74" s="51"/>
      <c r="B74" s="82">
        <f t="shared" si="33"/>
      </c>
      <c r="D74" s="137"/>
      <c r="E74" s="130"/>
      <c r="F74" s="6"/>
      <c r="G74" s="10">
        <f t="shared" si="26"/>
      </c>
      <c r="H74" s="130"/>
      <c r="I74" s="6"/>
      <c r="J74" s="10">
        <f t="shared" si="27"/>
      </c>
      <c r="K74" s="11"/>
      <c r="L74" s="7">
        <f t="shared" si="28"/>
      </c>
      <c r="M74" s="21">
        <f t="shared" si="39"/>
        <v>0</v>
      </c>
      <c r="N74" s="132"/>
      <c r="O74" s="132"/>
      <c r="P74" s="133"/>
      <c r="Q74" s="31">
        <f t="shared" si="30"/>
        <v>0</v>
      </c>
      <c r="R74" s="32">
        <f t="shared" si="40"/>
      </c>
      <c r="S74" s="22">
        <f t="shared" si="32"/>
      </c>
      <c r="T74" s="33">
        <f t="shared" si="38"/>
      </c>
      <c r="U74" s="111">
        <f>IF(C74&gt;0,VLOOKUP(C74,WorkArea!$B$5:$S$104,3),"")</f>
      </c>
      <c r="V74" s="112">
        <f>IF(C74&gt;0,VLOOKUP(C74,WorkArea!$B$5:$S$104,7),"")</f>
      </c>
      <c r="W74" s="113">
        <f>IF(C74&gt;0,VLOOKUP(C74,WorkArea!$B$5:$S$104,11),"")</f>
      </c>
      <c r="X74" s="99">
        <f t="shared" si="34"/>
      </c>
      <c r="Y74" s="101">
        <f t="shared" si="35"/>
      </c>
      <c r="Z74" s="145">
        <f t="shared" si="36"/>
      </c>
      <c r="AA74" s="146">
        <f t="shared" si="37"/>
      </c>
      <c r="AB74" s="114">
        <f>IF(C74&gt;0,VLOOKUP(C74,WorkArea!$B$5:$S$104,17),"")</f>
      </c>
      <c r="AC74" s="115">
        <f>IF(C74&gt;0,VLOOKUP(C74,WorkArea!$B$5:$S$104,18),"")</f>
      </c>
      <c r="AD74" s="51"/>
    </row>
    <row r="75" spans="1:30" ht="9.75">
      <c r="A75" s="51"/>
      <c r="B75" s="82">
        <f t="shared" si="33"/>
      </c>
      <c r="D75" s="137"/>
      <c r="E75" s="130"/>
      <c r="F75" s="6"/>
      <c r="G75" s="10">
        <f t="shared" si="26"/>
      </c>
      <c r="H75" s="130"/>
      <c r="I75" s="6"/>
      <c r="J75" s="10">
        <f t="shared" si="27"/>
      </c>
      <c r="K75" s="11"/>
      <c r="L75" s="7">
        <f t="shared" si="28"/>
      </c>
      <c r="M75" s="21">
        <f t="shared" si="39"/>
        <v>0</v>
      </c>
      <c r="N75" s="132"/>
      <c r="O75" s="132"/>
      <c r="P75" s="133"/>
      <c r="Q75" s="31">
        <f t="shared" si="30"/>
        <v>0</v>
      </c>
      <c r="R75" s="32">
        <f t="shared" si="40"/>
      </c>
      <c r="S75" s="22">
        <f t="shared" si="32"/>
      </c>
      <c r="T75" s="33">
        <f t="shared" si="38"/>
      </c>
      <c r="U75" s="111">
        <f>IF(C75&gt;0,VLOOKUP(C75,WorkArea!$B$5:$S$104,3),"")</f>
      </c>
      <c r="V75" s="112">
        <f>IF(C75&gt;0,VLOOKUP(C75,WorkArea!$B$5:$S$104,7),"")</f>
      </c>
      <c r="W75" s="113">
        <f>IF(C75&gt;0,VLOOKUP(C75,WorkArea!$B$5:$S$104,11),"")</f>
      </c>
      <c r="X75" s="99">
        <f t="shared" si="34"/>
      </c>
      <c r="Y75" s="101">
        <f t="shared" si="35"/>
      </c>
      <c r="Z75" s="145">
        <f t="shared" si="36"/>
      </c>
      <c r="AA75" s="146">
        <f t="shared" si="37"/>
      </c>
      <c r="AB75" s="114">
        <f>IF(C75&gt;0,VLOOKUP(C75,WorkArea!$B$5:$S$104,17),"")</f>
      </c>
      <c r="AC75" s="115">
        <f>IF(C75&gt;0,VLOOKUP(C75,WorkArea!$B$5:$S$104,18),"")</f>
      </c>
      <c r="AD75" s="51"/>
    </row>
    <row r="76" spans="1:30" ht="9.75">
      <c r="A76" s="51"/>
      <c r="B76" s="82">
        <f t="shared" si="33"/>
      </c>
      <c r="D76" s="137"/>
      <c r="E76" s="130"/>
      <c r="F76" s="6"/>
      <c r="G76" s="10">
        <f t="shared" si="26"/>
      </c>
      <c r="H76" s="130"/>
      <c r="I76" s="6"/>
      <c r="J76" s="10">
        <f t="shared" si="27"/>
      </c>
      <c r="K76" s="11"/>
      <c r="L76" s="7">
        <f t="shared" si="28"/>
      </c>
      <c r="M76" s="21">
        <f t="shared" si="39"/>
        <v>0</v>
      </c>
      <c r="N76" s="132"/>
      <c r="O76" s="132"/>
      <c r="P76" s="133"/>
      <c r="Q76" s="31">
        <f t="shared" si="30"/>
        <v>0</v>
      </c>
      <c r="R76" s="32">
        <f t="shared" si="40"/>
      </c>
      <c r="S76" s="22">
        <f t="shared" si="32"/>
      </c>
      <c r="T76" s="33">
        <f t="shared" si="38"/>
      </c>
      <c r="U76" s="111">
        <f>IF(C76&gt;0,VLOOKUP(C76,WorkArea!$B$5:$S$104,3),"")</f>
      </c>
      <c r="V76" s="112">
        <f>IF(C76&gt;0,VLOOKUP(C76,WorkArea!$B$5:$S$104,7),"")</f>
      </c>
      <c r="W76" s="113">
        <f>IF(C76&gt;0,VLOOKUP(C76,WorkArea!$B$5:$S$104,11),"")</f>
      </c>
      <c r="X76" s="99">
        <f t="shared" si="34"/>
      </c>
      <c r="Y76" s="101">
        <f t="shared" si="35"/>
      </c>
      <c r="Z76" s="145">
        <f t="shared" si="36"/>
      </c>
      <c r="AA76" s="146">
        <f t="shared" si="37"/>
      </c>
      <c r="AB76" s="114">
        <f>IF(C76&gt;0,VLOOKUP(C76,WorkArea!$B$5:$S$104,17),"")</f>
      </c>
      <c r="AC76" s="115">
        <f>IF(C76&gt;0,VLOOKUP(C76,WorkArea!$B$5:$S$104,18),"")</f>
      </c>
      <c r="AD76" s="51"/>
    </row>
    <row r="77" spans="1:30" ht="9.75">
      <c r="A77" s="51"/>
      <c r="B77" s="82">
        <f t="shared" si="33"/>
      </c>
      <c r="D77" s="137"/>
      <c r="E77" s="130"/>
      <c r="F77" s="6"/>
      <c r="G77" s="10">
        <f t="shared" si="26"/>
      </c>
      <c r="H77" s="130"/>
      <c r="I77" s="6"/>
      <c r="J77" s="10">
        <f t="shared" si="27"/>
      </c>
      <c r="K77" s="11"/>
      <c r="L77" s="7">
        <f t="shared" si="28"/>
      </c>
      <c r="M77" s="21">
        <f t="shared" si="39"/>
        <v>0</v>
      </c>
      <c r="N77" s="132"/>
      <c r="O77" s="132"/>
      <c r="P77" s="133"/>
      <c r="Q77" s="31">
        <f t="shared" si="30"/>
        <v>0</v>
      </c>
      <c r="R77" s="32">
        <f t="shared" si="40"/>
      </c>
      <c r="S77" s="22">
        <f t="shared" si="32"/>
      </c>
      <c r="T77" s="33">
        <f t="shared" si="38"/>
      </c>
      <c r="U77" s="111">
        <f>IF(C77&gt;0,VLOOKUP(C77,WorkArea!$B$5:$S$104,3),"")</f>
      </c>
      <c r="V77" s="112">
        <f>IF(C77&gt;0,VLOOKUP(C77,WorkArea!$B$5:$S$104,7),"")</f>
      </c>
      <c r="W77" s="113">
        <f>IF(C77&gt;0,VLOOKUP(C77,WorkArea!$B$5:$S$104,11),"")</f>
      </c>
      <c r="X77" s="99">
        <f t="shared" si="34"/>
      </c>
      <c r="Y77" s="101">
        <f t="shared" si="35"/>
      </c>
      <c r="Z77" s="145">
        <f t="shared" si="36"/>
      </c>
      <c r="AA77" s="146">
        <f t="shared" si="37"/>
      </c>
      <c r="AB77" s="114">
        <f>IF(C77&gt;0,VLOOKUP(C77,WorkArea!$B$5:$S$104,17),"")</f>
      </c>
      <c r="AC77" s="115">
        <f>IF(C77&gt;0,VLOOKUP(C77,WorkArea!$B$5:$S$104,18),"")</f>
      </c>
      <c r="AD77" s="51"/>
    </row>
    <row r="78" spans="1:30" ht="9.75">
      <c r="A78" s="51"/>
      <c r="B78" s="82">
        <f t="shared" si="33"/>
      </c>
      <c r="D78" s="137"/>
      <c r="E78" s="130"/>
      <c r="F78" s="6"/>
      <c r="G78" s="10">
        <f t="shared" si="26"/>
      </c>
      <c r="H78" s="130"/>
      <c r="I78" s="6"/>
      <c r="J78" s="10">
        <f t="shared" si="27"/>
      </c>
      <c r="K78" s="11"/>
      <c r="L78" s="7">
        <f t="shared" si="28"/>
      </c>
      <c r="M78" s="21">
        <f t="shared" si="39"/>
        <v>0</v>
      </c>
      <c r="N78" s="132"/>
      <c r="O78" s="132"/>
      <c r="P78" s="133"/>
      <c r="Q78" s="31">
        <f t="shared" si="30"/>
        <v>0</v>
      </c>
      <c r="R78" s="32">
        <f t="shared" si="40"/>
      </c>
      <c r="S78" s="22">
        <f t="shared" si="32"/>
      </c>
      <c r="T78" s="33">
        <f t="shared" si="38"/>
      </c>
      <c r="U78" s="111">
        <f>IF(C78&gt;0,VLOOKUP(C78,WorkArea!$B$5:$S$104,3),"")</f>
      </c>
      <c r="V78" s="112">
        <f>IF(C78&gt;0,VLOOKUP(C78,WorkArea!$B$5:$S$104,7),"")</f>
      </c>
      <c r="W78" s="113">
        <f>IF(C78&gt;0,VLOOKUP(C78,WorkArea!$B$5:$S$104,11),"")</f>
      </c>
      <c r="X78" s="99">
        <f t="shared" si="34"/>
      </c>
      <c r="Y78" s="101">
        <f t="shared" si="35"/>
      </c>
      <c r="Z78" s="145">
        <f t="shared" si="36"/>
      </c>
      <c r="AA78" s="146">
        <f t="shared" si="37"/>
      </c>
      <c r="AB78" s="114">
        <f>IF(C78&gt;0,VLOOKUP(C78,WorkArea!$B$5:$S$104,17),"")</f>
      </c>
      <c r="AC78" s="115">
        <f>IF(C78&gt;0,VLOOKUP(C78,WorkArea!$B$5:$S$104,18),"")</f>
      </c>
      <c r="AD78" s="51"/>
    </row>
    <row r="79" spans="1:30" ht="9.75">
      <c r="A79" s="51"/>
      <c r="B79" s="82">
        <f t="shared" si="33"/>
      </c>
      <c r="D79" s="137"/>
      <c r="E79" s="130"/>
      <c r="F79" s="6"/>
      <c r="G79" s="10">
        <f t="shared" si="26"/>
      </c>
      <c r="H79" s="130"/>
      <c r="I79" s="6"/>
      <c r="J79" s="10">
        <f t="shared" si="27"/>
      </c>
      <c r="K79" s="11"/>
      <c r="L79" s="7">
        <f t="shared" si="28"/>
      </c>
      <c r="M79" s="21">
        <f t="shared" si="39"/>
        <v>0</v>
      </c>
      <c r="N79" s="132"/>
      <c r="O79" s="132"/>
      <c r="P79" s="133"/>
      <c r="Q79" s="31">
        <f t="shared" si="30"/>
        <v>0</v>
      </c>
      <c r="R79" s="32">
        <f t="shared" si="40"/>
      </c>
      <c r="S79" s="22">
        <f t="shared" si="32"/>
      </c>
      <c r="T79" s="33">
        <f t="shared" si="38"/>
      </c>
      <c r="U79" s="111">
        <f>IF(C79&gt;0,VLOOKUP(C79,WorkArea!$B$5:$S$104,3),"")</f>
      </c>
      <c r="V79" s="112">
        <f>IF(C79&gt;0,VLOOKUP(C79,WorkArea!$B$5:$S$104,7),"")</f>
      </c>
      <c r="W79" s="113">
        <f>IF(C79&gt;0,VLOOKUP(C79,WorkArea!$B$5:$S$104,11),"")</f>
      </c>
      <c r="X79" s="99">
        <f t="shared" si="34"/>
      </c>
      <c r="Y79" s="101">
        <f t="shared" si="35"/>
      </c>
      <c r="Z79" s="145">
        <f t="shared" si="36"/>
      </c>
      <c r="AA79" s="146">
        <f t="shared" si="37"/>
      </c>
      <c r="AB79" s="114">
        <f>IF(C79&gt;0,VLOOKUP(C79,WorkArea!$B$5:$S$104,17),"")</f>
      </c>
      <c r="AC79" s="115">
        <f>IF(C79&gt;0,VLOOKUP(C79,WorkArea!$B$5:$S$104,18),"")</f>
      </c>
      <c r="AD79" s="51"/>
    </row>
    <row r="80" spans="1:30" ht="9.75">
      <c r="A80" s="51"/>
      <c r="B80" s="82">
        <f t="shared" si="33"/>
      </c>
      <c r="D80" s="137"/>
      <c r="E80" s="130"/>
      <c r="F80" s="6"/>
      <c r="G80" s="10">
        <f t="shared" si="26"/>
      </c>
      <c r="H80" s="130"/>
      <c r="I80" s="6"/>
      <c r="J80" s="10">
        <f t="shared" si="27"/>
      </c>
      <c r="K80" s="11"/>
      <c r="L80" s="7">
        <f t="shared" si="28"/>
      </c>
      <c r="M80" s="21">
        <f t="shared" si="39"/>
        <v>0</v>
      </c>
      <c r="N80" s="132"/>
      <c r="O80" s="132"/>
      <c r="P80" s="133"/>
      <c r="Q80" s="31">
        <f t="shared" si="30"/>
        <v>0</v>
      </c>
      <c r="R80" s="32">
        <f t="shared" si="40"/>
      </c>
      <c r="S80" s="22">
        <f t="shared" si="32"/>
      </c>
      <c r="T80" s="33">
        <f t="shared" si="38"/>
      </c>
      <c r="U80" s="111">
        <f>IF(C80&gt;0,VLOOKUP(C80,WorkArea!$B$5:$S$104,3),"")</f>
      </c>
      <c r="V80" s="112">
        <f>IF(C80&gt;0,VLOOKUP(C80,WorkArea!$B$5:$S$104,7),"")</f>
      </c>
      <c r="W80" s="113">
        <f>IF(C80&gt;0,VLOOKUP(C80,WorkArea!$B$5:$S$104,11),"")</f>
      </c>
      <c r="X80" s="99">
        <f t="shared" si="34"/>
      </c>
      <c r="Y80" s="101">
        <f t="shared" si="35"/>
      </c>
      <c r="Z80" s="145">
        <f t="shared" si="36"/>
      </c>
      <c r="AA80" s="146">
        <f t="shared" si="37"/>
      </c>
      <c r="AB80" s="114">
        <f>IF(C80&gt;0,VLOOKUP(C80,WorkArea!$B$5:$S$104,17),"")</f>
      </c>
      <c r="AC80" s="115">
        <f>IF(C80&gt;0,VLOOKUP(C80,WorkArea!$B$5:$S$104,18),"")</f>
      </c>
      <c r="AD80" s="51"/>
    </row>
    <row r="81" spans="1:30" ht="9.75">
      <c r="A81" s="51"/>
      <c r="B81" s="82">
        <f t="shared" si="33"/>
      </c>
      <c r="D81" s="137"/>
      <c r="E81" s="130"/>
      <c r="F81" s="6"/>
      <c r="G81" s="10">
        <f t="shared" si="26"/>
      </c>
      <c r="H81" s="130"/>
      <c r="I81" s="6"/>
      <c r="J81" s="10">
        <f t="shared" si="27"/>
      </c>
      <c r="K81" s="11"/>
      <c r="L81" s="7">
        <f t="shared" si="28"/>
      </c>
      <c r="M81" s="21">
        <f t="shared" si="39"/>
        <v>0</v>
      </c>
      <c r="N81" s="132"/>
      <c r="O81" s="132"/>
      <c r="P81" s="133"/>
      <c r="Q81" s="31">
        <f t="shared" si="30"/>
        <v>0</v>
      </c>
      <c r="R81" s="32">
        <f t="shared" si="40"/>
      </c>
      <c r="S81" s="22">
        <f t="shared" si="32"/>
      </c>
      <c r="T81" s="33">
        <f t="shared" si="38"/>
      </c>
      <c r="U81" s="111">
        <f>IF(C81&gt;0,VLOOKUP(C81,WorkArea!$B$5:$S$104,3),"")</f>
      </c>
      <c r="V81" s="112">
        <f>IF(C81&gt;0,VLOOKUP(C81,WorkArea!$B$5:$S$104,7),"")</f>
      </c>
      <c r="W81" s="113">
        <f>IF(C81&gt;0,VLOOKUP(C81,WorkArea!$B$5:$S$104,11),"")</f>
      </c>
      <c r="X81" s="99">
        <f t="shared" si="34"/>
      </c>
      <c r="Y81" s="101">
        <f t="shared" si="35"/>
      </c>
      <c r="Z81" s="145">
        <f t="shared" si="36"/>
      </c>
      <c r="AA81" s="146">
        <f t="shared" si="37"/>
      </c>
      <c r="AB81" s="114">
        <f>IF(C81&gt;0,VLOOKUP(C81,WorkArea!$B$5:$S$104,17),"")</f>
      </c>
      <c r="AC81" s="115">
        <f>IF(C81&gt;0,VLOOKUP(C81,WorkArea!$B$5:$S$104,18),"")</f>
      </c>
      <c r="AD81" s="51"/>
    </row>
    <row r="82" spans="1:30" ht="9.75">
      <c r="A82" s="51"/>
      <c r="B82" s="82">
        <f t="shared" si="33"/>
      </c>
      <c r="D82" s="137"/>
      <c r="E82" s="130"/>
      <c r="F82" s="6"/>
      <c r="G82" s="10">
        <f t="shared" si="26"/>
      </c>
      <c r="H82" s="130"/>
      <c r="I82" s="6"/>
      <c r="J82" s="10">
        <f t="shared" si="27"/>
      </c>
      <c r="K82" s="11"/>
      <c r="L82" s="7">
        <f t="shared" si="28"/>
      </c>
      <c r="M82" s="21">
        <f t="shared" si="39"/>
        <v>0</v>
      </c>
      <c r="N82" s="132"/>
      <c r="O82" s="132"/>
      <c r="P82" s="133"/>
      <c r="Q82" s="31">
        <f t="shared" si="30"/>
        <v>0</v>
      </c>
      <c r="R82" s="32">
        <f t="shared" si="40"/>
      </c>
      <c r="S82" s="22">
        <f t="shared" si="32"/>
      </c>
      <c r="T82" s="33">
        <f t="shared" si="38"/>
      </c>
      <c r="U82" s="111">
        <f>IF(C82&gt;0,VLOOKUP(C82,WorkArea!$B$5:$S$104,3),"")</f>
      </c>
      <c r="V82" s="112">
        <f>IF(C82&gt;0,VLOOKUP(C82,WorkArea!$B$5:$S$104,7),"")</f>
      </c>
      <c r="W82" s="113">
        <f>IF(C82&gt;0,VLOOKUP(C82,WorkArea!$B$5:$S$104,11),"")</f>
      </c>
      <c r="X82" s="99">
        <f t="shared" si="34"/>
      </c>
      <c r="Y82" s="101">
        <f t="shared" si="35"/>
      </c>
      <c r="Z82" s="145">
        <f t="shared" si="36"/>
      </c>
      <c r="AA82" s="146">
        <f t="shared" si="37"/>
      </c>
      <c r="AB82" s="114">
        <f>IF(C82&gt;0,VLOOKUP(C82,WorkArea!$B$5:$S$104,17),"")</f>
      </c>
      <c r="AC82" s="115">
        <f>IF(C82&gt;0,VLOOKUP(C82,WorkArea!$B$5:$S$104,18),"")</f>
      </c>
      <c r="AD82" s="51"/>
    </row>
    <row r="83" spans="1:30" ht="9.75">
      <c r="A83" s="51"/>
      <c r="B83" s="82">
        <f t="shared" si="33"/>
      </c>
      <c r="D83" s="137"/>
      <c r="E83" s="130"/>
      <c r="F83" s="6"/>
      <c r="G83" s="10">
        <f t="shared" si="26"/>
      </c>
      <c r="H83" s="130"/>
      <c r="I83" s="6"/>
      <c r="J83" s="10">
        <f t="shared" si="27"/>
      </c>
      <c r="K83" s="11"/>
      <c r="L83" s="7">
        <f t="shared" si="28"/>
      </c>
      <c r="M83" s="21">
        <f t="shared" si="39"/>
        <v>0</v>
      </c>
      <c r="N83" s="132"/>
      <c r="O83" s="132"/>
      <c r="P83" s="133"/>
      <c r="Q83" s="31">
        <f t="shared" si="30"/>
        <v>0</v>
      </c>
      <c r="R83" s="32">
        <f t="shared" si="40"/>
      </c>
      <c r="S83" s="22">
        <f t="shared" si="32"/>
      </c>
      <c r="T83" s="33">
        <f t="shared" si="38"/>
      </c>
      <c r="U83" s="111">
        <f>IF(C83&gt;0,VLOOKUP(C83,WorkArea!$B$5:$S$104,3),"")</f>
      </c>
      <c r="V83" s="112">
        <f>IF(C83&gt;0,VLOOKUP(C83,WorkArea!$B$5:$S$104,7),"")</f>
      </c>
      <c r="W83" s="113">
        <f>IF(C83&gt;0,VLOOKUP(C83,WorkArea!$B$5:$S$104,11),"")</f>
      </c>
      <c r="X83" s="99">
        <f t="shared" si="34"/>
      </c>
      <c r="Y83" s="101">
        <f t="shared" si="35"/>
      </c>
      <c r="Z83" s="145">
        <f t="shared" si="36"/>
      </c>
      <c r="AA83" s="146">
        <f t="shared" si="37"/>
      </c>
      <c r="AB83" s="114">
        <f>IF(C83&gt;0,VLOOKUP(C83,WorkArea!$B$5:$S$104,17),"")</f>
      </c>
      <c r="AC83" s="115">
        <f>IF(C83&gt;0,VLOOKUP(C83,WorkArea!$B$5:$S$104,18),"")</f>
      </c>
      <c r="AD83" s="51"/>
    </row>
    <row r="84" spans="1:30" ht="9.75">
      <c r="A84" s="51"/>
      <c r="B84" s="82">
        <f t="shared" si="33"/>
      </c>
      <c r="D84" s="137"/>
      <c r="E84" s="130"/>
      <c r="F84" s="6"/>
      <c r="G84" s="10">
        <f t="shared" si="26"/>
      </c>
      <c r="H84" s="130"/>
      <c r="I84" s="6"/>
      <c r="J84" s="10">
        <f t="shared" si="27"/>
      </c>
      <c r="K84" s="11"/>
      <c r="L84" s="7">
        <f t="shared" si="28"/>
      </c>
      <c r="M84" s="21">
        <f t="shared" si="39"/>
        <v>0</v>
      </c>
      <c r="N84" s="132"/>
      <c r="O84" s="132"/>
      <c r="P84" s="133"/>
      <c r="Q84" s="31">
        <f t="shared" si="30"/>
        <v>0</v>
      </c>
      <c r="R84" s="32">
        <f t="shared" si="40"/>
      </c>
      <c r="S84" s="22">
        <f t="shared" si="32"/>
      </c>
      <c r="T84" s="33">
        <f t="shared" si="38"/>
      </c>
      <c r="U84" s="111">
        <f>IF(C84&gt;0,VLOOKUP(C84,WorkArea!$B$5:$S$104,3),"")</f>
      </c>
      <c r="V84" s="112">
        <f>IF(C84&gt;0,VLOOKUP(C84,WorkArea!$B$5:$S$104,7),"")</f>
      </c>
      <c r="W84" s="113">
        <f>IF(C84&gt;0,VLOOKUP(C84,WorkArea!$B$5:$S$104,11),"")</f>
      </c>
      <c r="X84" s="99">
        <f t="shared" si="34"/>
      </c>
      <c r="Y84" s="101">
        <f t="shared" si="35"/>
      </c>
      <c r="Z84" s="145">
        <f t="shared" si="36"/>
      </c>
      <c r="AA84" s="146">
        <f t="shared" si="37"/>
      </c>
      <c r="AB84" s="114">
        <f>IF(C84&gt;0,VLOOKUP(C84,WorkArea!$B$5:$S$104,17),"")</f>
      </c>
      <c r="AC84" s="115">
        <f>IF(C84&gt;0,VLOOKUP(C84,WorkArea!$B$5:$S$104,18),"")</f>
      </c>
      <c r="AD84" s="51"/>
    </row>
    <row r="85" spans="1:30" ht="9.75">
      <c r="A85" s="51"/>
      <c r="B85" s="82">
        <f t="shared" si="33"/>
      </c>
      <c r="D85" s="137"/>
      <c r="E85" s="130"/>
      <c r="F85" s="6"/>
      <c r="G85" s="10">
        <f t="shared" si="26"/>
      </c>
      <c r="H85" s="130"/>
      <c r="I85" s="6"/>
      <c r="J85" s="10">
        <f t="shared" si="27"/>
      </c>
      <c r="K85" s="11"/>
      <c r="L85" s="7">
        <f t="shared" si="28"/>
      </c>
      <c r="M85" s="21">
        <f t="shared" si="39"/>
        <v>0</v>
      </c>
      <c r="N85" s="132"/>
      <c r="O85" s="132"/>
      <c r="P85" s="133"/>
      <c r="Q85" s="31">
        <f t="shared" si="30"/>
        <v>0</v>
      </c>
      <c r="R85" s="32">
        <f t="shared" si="40"/>
      </c>
      <c r="S85" s="22">
        <f t="shared" si="32"/>
      </c>
      <c r="T85" s="33">
        <f t="shared" si="38"/>
      </c>
      <c r="U85" s="111">
        <f>IF(C85&gt;0,VLOOKUP(C85,WorkArea!$B$5:$S$104,3),"")</f>
      </c>
      <c r="V85" s="112">
        <f>IF(C85&gt;0,VLOOKUP(C85,WorkArea!$B$5:$S$104,7),"")</f>
      </c>
      <c r="W85" s="113">
        <f>IF(C85&gt;0,VLOOKUP(C85,WorkArea!$B$5:$S$104,11),"")</f>
      </c>
      <c r="X85" s="99">
        <f t="shared" si="34"/>
      </c>
      <c r="Y85" s="101">
        <f t="shared" si="35"/>
      </c>
      <c r="Z85" s="145">
        <f t="shared" si="36"/>
      </c>
      <c r="AA85" s="146">
        <f t="shared" si="37"/>
      </c>
      <c r="AB85" s="114">
        <f>IF(C85&gt;0,VLOOKUP(C85,WorkArea!$B$5:$S$104,17),"")</f>
      </c>
      <c r="AC85" s="115">
        <f>IF(C85&gt;0,VLOOKUP(C85,WorkArea!$B$5:$S$104,18),"")</f>
      </c>
      <c r="AD85" s="51"/>
    </row>
    <row r="86" spans="1:30" ht="9.75">
      <c r="A86" s="51"/>
      <c r="B86" s="82">
        <f t="shared" si="33"/>
      </c>
      <c r="D86" s="137"/>
      <c r="E86" s="130"/>
      <c r="F86" s="6"/>
      <c r="G86" s="10">
        <f t="shared" si="26"/>
      </c>
      <c r="H86" s="130"/>
      <c r="I86" s="6"/>
      <c r="J86" s="10">
        <f t="shared" si="27"/>
      </c>
      <c r="K86" s="11"/>
      <c r="L86" s="7">
        <f t="shared" si="28"/>
      </c>
      <c r="M86" s="21">
        <f t="shared" si="39"/>
        <v>0</v>
      </c>
      <c r="N86" s="132"/>
      <c r="O86" s="132"/>
      <c r="P86" s="133"/>
      <c r="Q86" s="31">
        <f t="shared" si="30"/>
        <v>0</v>
      </c>
      <c r="R86" s="32">
        <f t="shared" si="40"/>
      </c>
      <c r="S86" s="22">
        <f t="shared" si="32"/>
      </c>
      <c r="T86" s="33">
        <f t="shared" si="38"/>
      </c>
      <c r="U86" s="111">
        <f>IF(C86&gt;0,VLOOKUP(C86,WorkArea!$B$5:$S$104,3),"")</f>
      </c>
      <c r="V86" s="112">
        <f>IF(C86&gt;0,VLOOKUP(C86,WorkArea!$B$5:$S$104,7),"")</f>
      </c>
      <c r="W86" s="113">
        <f>IF(C86&gt;0,VLOOKUP(C86,WorkArea!$B$5:$S$104,11),"")</f>
      </c>
      <c r="X86" s="99">
        <f t="shared" si="34"/>
      </c>
      <c r="Y86" s="101">
        <f t="shared" si="35"/>
      </c>
      <c r="Z86" s="145">
        <f t="shared" si="36"/>
      </c>
      <c r="AA86" s="146">
        <f t="shared" si="37"/>
      </c>
      <c r="AB86" s="114">
        <f>IF(C86&gt;0,VLOOKUP(C86,WorkArea!$B$5:$S$104,17),"")</f>
      </c>
      <c r="AC86" s="115">
        <f>IF(C86&gt;0,VLOOKUP(C86,WorkArea!$B$5:$S$104,18),"")</f>
      </c>
      <c r="AD86" s="51"/>
    </row>
    <row r="87" spans="1:30" ht="9.75">
      <c r="A87" s="51"/>
      <c r="B87" s="82">
        <f t="shared" si="33"/>
      </c>
      <c r="D87" s="137"/>
      <c r="E87" s="130"/>
      <c r="F87" s="6"/>
      <c r="G87" s="10">
        <f t="shared" si="26"/>
      </c>
      <c r="H87" s="130"/>
      <c r="I87" s="6"/>
      <c r="J87" s="10">
        <f>IF(I87&gt;0,1,"")</f>
      </c>
      <c r="K87" s="11"/>
      <c r="L87" s="7">
        <f>IF(K87&gt;0,1,"")</f>
      </c>
      <c r="M87" s="21">
        <f t="shared" si="39"/>
        <v>0</v>
      </c>
      <c r="N87" s="132"/>
      <c r="O87" s="132"/>
      <c r="P87" s="133"/>
      <c r="Q87" s="31">
        <f t="shared" si="30"/>
        <v>0</v>
      </c>
      <c r="R87" s="32">
        <f t="shared" si="40"/>
      </c>
      <c r="S87" s="22">
        <f t="shared" si="32"/>
      </c>
      <c r="T87" s="33">
        <f t="shared" si="38"/>
      </c>
      <c r="U87" s="111">
        <f>IF(C87&gt;0,VLOOKUP(C87,WorkArea!$B$5:$S$104,3),"")</f>
      </c>
      <c r="V87" s="112">
        <f>IF(C87&gt;0,VLOOKUP(C87,WorkArea!$B$5:$S$104,7),"")</f>
      </c>
      <c r="W87" s="113">
        <f>IF(C87&gt;0,VLOOKUP(C87,WorkArea!$B$5:$S$104,11),"")</f>
      </c>
      <c r="X87" s="99">
        <f t="shared" si="34"/>
      </c>
      <c r="Y87" s="101">
        <f t="shared" si="35"/>
      </c>
      <c r="Z87" s="145">
        <f t="shared" si="36"/>
      </c>
      <c r="AA87" s="146">
        <f t="shared" si="37"/>
      </c>
      <c r="AB87" s="114">
        <f>IF(C87&gt;0,VLOOKUP(C87,WorkArea!$B$5:$S$104,17),"")</f>
      </c>
      <c r="AC87" s="115">
        <f>IF(C87&gt;0,VLOOKUP(C87,WorkArea!$B$5:$S$104,18),"")</f>
      </c>
      <c r="AD87" s="51"/>
    </row>
    <row r="88" spans="1:30" ht="9.75">
      <c r="A88" s="51"/>
      <c r="B88" s="82">
        <f t="shared" si="33"/>
      </c>
      <c r="D88" s="137"/>
      <c r="E88" s="130"/>
      <c r="F88" s="6"/>
      <c r="G88" s="10">
        <f t="shared" si="26"/>
      </c>
      <c r="H88" s="130"/>
      <c r="I88" s="6"/>
      <c r="J88" s="10">
        <f>IF(I88&gt;0,1,"")</f>
      </c>
      <c r="K88" s="11"/>
      <c r="L88" s="7">
        <f>IF(K88&gt;0,1,"")</f>
      </c>
      <c r="M88" s="21">
        <f t="shared" si="39"/>
        <v>0</v>
      </c>
      <c r="N88" s="132"/>
      <c r="O88" s="132"/>
      <c r="P88" s="133"/>
      <c r="Q88" s="31">
        <f t="shared" si="30"/>
        <v>0</v>
      </c>
      <c r="R88" s="32">
        <f t="shared" si="40"/>
      </c>
      <c r="S88" s="22">
        <f t="shared" si="32"/>
      </c>
      <c r="T88" s="33">
        <f t="shared" si="38"/>
      </c>
      <c r="U88" s="111">
        <f>IF(C88&gt;0,VLOOKUP(C88,WorkArea!$B$5:$S$104,3),"")</f>
      </c>
      <c r="V88" s="112">
        <f>IF(C88&gt;0,VLOOKUP(C88,WorkArea!$B$5:$S$104,7),"")</f>
      </c>
      <c r="W88" s="113">
        <f>IF(C88&gt;0,VLOOKUP(C88,WorkArea!$B$5:$S$104,11),"")</f>
      </c>
      <c r="X88" s="99">
        <f t="shared" si="34"/>
      </c>
      <c r="Y88" s="101">
        <f t="shared" si="35"/>
      </c>
      <c r="Z88" s="145">
        <f t="shared" si="36"/>
      </c>
      <c r="AA88" s="146">
        <f t="shared" si="37"/>
      </c>
      <c r="AB88" s="114">
        <f>IF(C88&gt;0,VLOOKUP(C88,WorkArea!$B$5:$S$104,17),"")</f>
      </c>
      <c r="AC88" s="115">
        <f>IF(C88&gt;0,VLOOKUP(C88,WorkArea!$B$5:$S$104,18),"")</f>
      </c>
      <c r="AD88" s="51"/>
    </row>
    <row r="89" spans="1:30" ht="9.75">
      <c r="A89" s="51"/>
      <c r="B89" s="82">
        <f t="shared" si="33"/>
      </c>
      <c r="D89" s="137"/>
      <c r="E89" s="130"/>
      <c r="F89" s="6"/>
      <c r="G89" s="10">
        <f t="shared" si="26"/>
      </c>
      <c r="H89" s="130"/>
      <c r="I89" s="6"/>
      <c r="J89" s="10">
        <f>IF(I89&gt;0,1,"")</f>
      </c>
      <c r="K89" s="11"/>
      <c r="L89" s="7">
        <f>IF(K89&gt;0,1,"")</f>
      </c>
      <c r="M89" s="21">
        <f t="shared" si="39"/>
        <v>0</v>
      </c>
      <c r="N89" s="132"/>
      <c r="O89" s="132"/>
      <c r="P89" s="133"/>
      <c r="Q89" s="31">
        <f>IF(F89&gt;0,1,0)+IF(I89&gt;0,1,0)+IF(K89&gt;0,1,0)</f>
        <v>0</v>
      </c>
      <c r="R89" s="32">
        <f t="shared" si="40"/>
      </c>
      <c r="S89" s="22">
        <f t="shared" si="32"/>
      </c>
      <c r="T89" s="33">
        <f t="shared" si="38"/>
      </c>
      <c r="U89" s="111">
        <f>IF(C89&gt;0,VLOOKUP(C89,WorkArea!$B$5:$S$104,3),"")</f>
      </c>
      <c r="V89" s="112">
        <f>IF(C89&gt;0,VLOOKUP(C89,WorkArea!$B$5:$S$104,7),"")</f>
      </c>
      <c r="W89" s="113">
        <f>IF(C89&gt;0,VLOOKUP(C89,WorkArea!$B$5:$S$104,11),"")</f>
      </c>
      <c r="X89" s="99">
        <f t="shared" si="34"/>
      </c>
      <c r="Y89" s="101">
        <f t="shared" si="35"/>
      </c>
      <c r="Z89" s="145">
        <f t="shared" si="36"/>
      </c>
      <c r="AA89" s="146">
        <f t="shared" si="37"/>
      </c>
      <c r="AB89" s="114">
        <f>IF(C89&gt;0,VLOOKUP(C89,WorkArea!$B$5:$S$104,17),"")</f>
      </c>
      <c r="AC89" s="115">
        <f>IF(C89&gt;0,VLOOKUP(C89,WorkArea!$B$5:$S$104,18),"")</f>
      </c>
      <c r="AD89" s="51"/>
    </row>
    <row r="90" spans="1:30" ht="9.75">
      <c r="A90" s="51"/>
      <c r="B90" s="83">
        <f t="shared" si="33"/>
      </c>
      <c r="C90" s="64"/>
      <c r="D90" s="138"/>
      <c r="E90" s="131"/>
      <c r="F90" s="68"/>
      <c r="G90" s="10">
        <f t="shared" si="26"/>
      </c>
      <c r="H90" s="131"/>
      <c r="I90" s="68"/>
      <c r="J90" s="69">
        <f>IF(I90&gt;0,1,"")</f>
      </c>
      <c r="K90" s="70"/>
      <c r="L90" s="65">
        <f>IF(K90&gt;0,1,"")</f>
      </c>
      <c r="M90" s="71">
        <f t="shared" si="39"/>
        <v>0</v>
      </c>
      <c r="N90" s="132"/>
      <c r="O90" s="134"/>
      <c r="P90" s="135"/>
      <c r="Q90" s="73">
        <f>IF(F90&gt;0,1,0)+IF(I90&gt;0,1,0)+IF(K90&gt;0,1,0)</f>
        <v>0</v>
      </c>
      <c r="R90" s="32">
        <f t="shared" si="40"/>
      </c>
      <c r="S90" s="75">
        <f>IF(ISERROR(AVERAGE(F90,I90)),"",IF(AVERAGE(F90,I90)&gt;0,AVERAGE(F90,I90),""))</f>
      </c>
      <c r="T90" s="33">
        <f t="shared" si="38"/>
      </c>
      <c r="U90" s="111">
        <f>IF(C90&gt;0,VLOOKUP(C90,WorkArea!$B$5:$S$104,3),"")</f>
      </c>
      <c r="V90" s="112">
        <f>IF(C90&gt;0,VLOOKUP(C90,WorkArea!$B$5:$S$104,7),"")</f>
      </c>
      <c r="W90" s="113">
        <f>IF(C90&gt;0,VLOOKUP(C90,WorkArea!$B$5:$S$104,11),"")</f>
      </c>
      <c r="X90" s="99">
        <f t="shared" si="34"/>
      </c>
      <c r="Y90" s="101">
        <f t="shared" si="35"/>
      </c>
      <c r="Z90" s="145">
        <f t="shared" si="36"/>
      </c>
      <c r="AA90" s="146">
        <f t="shared" si="37"/>
      </c>
      <c r="AB90" s="114">
        <f>IF(C90&gt;0,VLOOKUP(C90,WorkArea!$B$5:$S$104,17),"")</f>
      </c>
      <c r="AC90" s="115">
        <f>IF(C90&gt;0,VLOOKUP(C90,WorkArea!$B$5:$S$104,18),"")</f>
      </c>
      <c r="AD90" s="51"/>
    </row>
    <row r="91" spans="1:31" s="62" customFormat="1" ht="9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6"/>
      <c r="L91" s="51"/>
      <c r="M91" s="51"/>
      <c r="N91" s="51"/>
      <c r="O91" s="51"/>
      <c r="P91" s="56"/>
      <c r="Q91" s="56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63"/>
    </row>
    <row r="92" spans="1:29" ht="9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54"/>
      <c r="L92" s="39"/>
      <c r="M92" s="39"/>
      <c r="N92" s="39"/>
      <c r="O92" s="39"/>
      <c r="P92" s="54"/>
      <c r="Q92" s="55"/>
      <c r="R92" s="39"/>
      <c r="S92" s="39"/>
      <c r="T92" s="39"/>
      <c r="U92" s="39"/>
      <c r="V92" s="39"/>
      <c r="W92" s="39"/>
      <c r="X92" s="39"/>
      <c r="Y92" s="39"/>
      <c r="Z92" s="39"/>
      <c r="AA92" s="81"/>
      <c r="AB92" s="81"/>
      <c r="AC92" s="81"/>
    </row>
    <row r="94" spans="1:9" ht="9.75">
      <c r="A94" s="39"/>
      <c r="B94" s="39"/>
      <c r="C94" s="39"/>
      <c r="D94" s="39"/>
      <c r="E94" s="39"/>
      <c r="F94" s="39"/>
      <c r="G94" s="39"/>
      <c r="H94" s="39"/>
      <c r="I94" s="39"/>
    </row>
    <row r="96" ht="9.75">
      <c r="F96" s="152">
        <v>25</v>
      </c>
    </row>
    <row r="97" ht="9.75">
      <c r="F97" s="152">
        <v>20</v>
      </c>
    </row>
    <row r="98" ht="9.75">
      <c r="F98" s="152">
        <v>15</v>
      </c>
    </row>
    <row r="99" ht="9.75">
      <c r="F99" s="152" t="s">
        <v>102</v>
      </c>
    </row>
    <row r="100" ht="9.75">
      <c r="F100" s="152" t="s">
        <v>219</v>
      </c>
    </row>
    <row r="101" ht="9.75">
      <c r="F101" s="152" t="s">
        <v>220</v>
      </c>
    </row>
    <row r="102" ht="9.75">
      <c r="F102" s="152" t="s">
        <v>218</v>
      </c>
    </row>
    <row r="103" ht="9.75">
      <c r="F103" s="152" t="s">
        <v>221</v>
      </c>
    </row>
    <row r="104" ht="9.75">
      <c r="F104" s="152" t="s">
        <v>222</v>
      </c>
    </row>
    <row r="105" ht="9.75">
      <c r="F105" s="152" t="s">
        <v>223</v>
      </c>
    </row>
    <row r="106" ht="9.75">
      <c r="F106" s="152" t="s">
        <v>224</v>
      </c>
    </row>
  </sheetData>
  <sheetProtection/>
  <dataValidations count="2">
    <dataValidation type="list" allowBlank="1" showInputMessage="1" showErrorMessage="1" sqref="D2">
      <formula1>$F$99:$F$106</formula1>
    </dataValidation>
    <dataValidation type="list" allowBlank="1" showInputMessage="1" showErrorMessage="1" sqref="D3">
      <formula1>$F$96:$F$98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109"/>
  <sheetViews>
    <sheetView zoomScalePageLayoutView="0" workbookViewId="0" topLeftCell="A1">
      <selection activeCell="N8" sqref="N8:N107"/>
    </sheetView>
  </sheetViews>
  <sheetFormatPr defaultColWidth="9.140625" defaultRowHeight="12.75"/>
  <cols>
    <col min="1" max="1" width="3.140625" style="2" customWidth="1"/>
    <col min="2" max="2" width="3.00390625" style="2" customWidth="1"/>
    <col min="3" max="3" width="15.00390625" style="2" customWidth="1"/>
    <col min="4" max="4" width="8.8515625" style="2" customWidth="1"/>
    <col min="5" max="6" width="7.421875" style="2" customWidth="1"/>
    <col min="7" max="7" width="3.7109375" style="2" customWidth="1"/>
    <col min="8" max="9" width="7.421875" style="2" customWidth="1"/>
    <col min="10" max="10" width="3.7109375" style="2" customWidth="1"/>
    <col min="11" max="11" width="8.8515625" style="6" customWidth="1"/>
    <col min="12" max="12" width="3.7109375" style="2" customWidth="1"/>
    <col min="13" max="14" width="11.57421875" style="2" customWidth="1"/>
    <col min="15" max="15" width="12.140625" style="2" customWidth="1"/>
    <col min="16" max="16" width="13.00390625" style="6" customWidth="1"/>
    <col min="17" max="17" width="8.00390625" style="5" customWidth="1"/>
    <col min="18" max="26" width="9.140625" style="2" customWidth="1"/>
    <col min="27" max="28" width="9.140625" style="8" customWidth="1"/>
    <col min="29" max="29" width="3.8515625" style="23" customWidth="1"/>
    <col min="30" max="30" width="9.140625" style="4" customWidth="1"/>
    <col min="31" max="16384" width="9.140625" style="2" customWidth="1"/>
  </cols>
  <sheetData>
    <row r="1" spans="1:29" ht="9.75">
      <c r="A1" s="51"/>
      <c r="B1" s="51"/>
      <c r="C1" s="52"/>
      <c r="D1" s="51"/>
      <c r="E1" s="51"/>
      <c r="F1" s="51"/>
      <c r="G1" s="51"/>
      <c r="H1" s="51"/>
      <c r="I1" s="51"/>
      <c r="J1" s="51"/>
      <c r="K1" s="56"/>
      <c r="L1" s="51"/>
      <c r="M1" s="51"/>
      <c r="N1" s="51"/>
      <c r="O1" s="51"/>
      <c r="P1" s="56"/>
      <c r="Q1" s="56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9.75">
      <c r="A2" s="51"/>
      <c r="B2" s="51"/>
      <c r="C2" s="53" t="s">
        <v>76</v>
      </c>
      <c r="D2" s="47" t="s">
        <v>102</v>
      </c>
      <c r="E2" s="51"/>
      <c r="F2" s="51"/>
      <c r="G2" s="51"/>
      <c r="H2" s="51"/>
      <c r="I2" s="51"/>
      <c r="J2" s="51"/>
      <c r="K2" s="56"/>
      <c r="L2" s="51"/>
      <c r="M2" s="51"/>
      <c r="N2" s="51"/>
      <c r="O2" s="51"/>
      <c r="P2" s="56"/>
      <c r="Q2" s="56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9.75">
      <c r="A3" s="51"/>
      <c r="B3" s="51"/>
      <c r="C3" s="88" t="s">
        <v>18</v>
      </c>
      <c r="D3" s="48">
        <v>25</v>
      </c>
      <c r="E3" s="51"/>
      <c r="F3" s="51"/>
      <c r="G3" s="51"/>
      <c r="H3" s="51"/>
      <c r="I3" s="51"/>
      <c r="J3" s="51"/>
      <c r="K3" s="56"/>
      <c r="L3" s="51"/>
      <c r="M3" s="51"/>
      <c r="N3" s="51"/>
      <c r="O3" s="51"/>
      <c r="P3" s="56"/>
      <c r="Q3" s="56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9.75">
      <c r="A4" s="51"/>
      <c r="B4" s="51"/>
      <c r="C4" s="51"/>
      <c r="D4" s="51"/>
      <c r="E4" s="51"/>
      <c r="F4" s="51"/>
      <c r="G4" s="51"/>
      <c r="H4" s="51"/>
      <c r="I4" s="51"/>
      <c r="J4" s="51"/>
      <c r="K4" s="56"/>
      <c r="L4" s="51"/>
      <c r="M4" s="51"/>
      <c r="N4" s="51"/>
      <c r="O4" s="51"/>
      <c r="P4" s="56"/>
      <c r="Q4" s="56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9.75">
      <c r="A5" s="51"/>
      <c r="B5" s="86"/>
      <c r="C5" s="51"/>
      <c r="D5" s="51"/>
      <c r="E5" s="51"/>
      <c r="F5" s="51"/>
      <c r="G5" s="57"/>
      <c r="H5" s="51"/>
      <c r="I5" s="51"/>
      <c r="J5" s="57"/>
      <c r="K5" s="56"/>
      <c r="L5" s="57"/>
      <c r="M5" s="51"/>
      <c r="N5" s="51"/>
      <c r="O5" s="51"/>
      <c r="P5" s="56"/>
      <c r="Q5" s="56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30" s="20" customFormat="1" ht="9.75">
      <c r="A6" s="61"/>
      <c r="B6" s="50"/>
      <c r="C6" s="89"/>
      <c r="D6" s="92"/>
      <c r="E6" s="91" t="s">
        <v>67</v>
      </c>
      <c r="F6" s="84"/>
      <c r="G6" s="50"/>
      <c r="H6" s="91" t="s">
        <v>68</v>
      </c>
      <c r="I6" s="84"/>
      <c r="J6" s="50"/>
      <c r="K6" s="97" t="s">
        <v>6</v>
      </c>
      <c r="L6" s="49"/>
      <c r="M6" s="95"/>
      <c r="N6" s="102" t="s">
        <v>99</v>
      </c>
      <c r="O6" s="105"/>
      <c r="P6" s="103"/>
      <c r="Q6" s="93"/>
      <c r="R6" s="91" t="s">
        <v>93</v>
      </c>
      <c r="S6" s="89"/>
      <c r="T6" s="89"/>
      <c r="U6" s="91" t="s">
        <v>5</v>
      </c>
      <c r="V6" s="89"/>
      <c r="W6" s="89"/>
      <c r="X6" s="91" t="s">
        <v>69</v>
      </c>
      <c r="Y6" s="89"/>
      <c r="Z6" s="92"/>
      <c r="AA6" s="58"/>
      <c r="AB6" s="58"/>
      <c r="AC6" s="61"/>
      <c r="AD6" s="36"/>
    </row>
    <row r="7" spans="1:30" s="20" customFormat="1" ht="9.75">
      <c r="A7" s="61"/>
      <c r="B7" s="50"/>
      <c r="C7" s="85" t="s">
        <v>0</v>
      </c>
      <c r="D7" s="15" t="s">
        <v>70</v>
      </c>
      <c r="E7" s="16" t="s">
        <v>71</v>
      </c>
      <c r="F7" s="14" t="s">
        <v>1</v>
      </c>
      <c r="G7" s="50"/>
      <c r="H7" s="16" t="s">
        <v>71</v>
      </c>
      <c r="I7" s="14" t="s">
        <v>1</v>
      </c>
      <c r="J7" s="50"/>
      <c r="K7" s="96" t="s">
        <v>7</v>
      </c>
      <c r="L7" s="49"/>
      <c r="M7" s="13" t="s">
        <v>72</v>
      </c>
      <c r="N7" s="14" t="s">
        <v>103</v>
      </c>
      <c r="O7" s="14" t="s">
        <v>100</v>
      </c>
      <c r="P7" s="104" t="s">
        <v>101</v>
      </c>
      <c r="Q7" s="94" t="s">
        <v>98</v>
      </c>
      <c r="R7" s="17" t="s">
        <v>2</v>
      </c>
      <c r="S7" s="18" t="s">
        <v>3</v>
      </c>
      <c r="T7" s="19" t="s">
        <v>4</v>
      </c>
      <c r="U7" s="17" t="s">
        <v>2</v>
      </c>
      <c r="V7" s="18" t="s">
        <v>3</v>
      </c>
      <c r="W7" s="19" t="s">
        <v>4</v>
      </c>
      <c r="X7" s="17" t="s">
        <v>2</v>
      </c>
      <c r="Y7" s="18" t="s">
        <v>3</v>
      </c>
      <c r="Z7" s="19" t="s">
        <v>4</v>
      </c>
      <c r="AA7" s="90" t="s">
        <v>97</v>
      </c>
      <c r="AB7" s="59" t="s">
        <v>74</v>
      </c>
      <c r="AC7" s="61"/>
      <c r="AD7" s="36"/>
    </row>
    <row r="8" spans="1:29" ht="9.75">
      <c r="A8" s="51"/>
      <c r="B8" s="87"/>
      <c r="C8" s="2" t="s">
        <v>9</v>
      </c>
      <c r="D8" s="8"/>
      <c r="E8" s="9"/>
      <c r="F8" s="6">
        <v>2</v>
      </c>
      <c r="G8" s="10"/>
      <c r="H8" s="9"/>
      <c r="I8" s="6">
        <v>2</v>
      </c>
      <c r="J8" s="10"/>
      <c r="K8" s="11">
        <v>5</v>
      </c>
      <c r="L8" s="7"/>
      <c r="M8" s="21"/>
      <c r="N8" s="2" t="s">
        <v>79</v>
      </c>
      <c r="P8" s="12"/>
      <c r="Q8" s="31"/>
      <c r="R8" s="32"/>
      <c r="S8" s="22"/>
      <c r="T8" s="33"/>
      <c r="U8" s="34"/>
      <c r="V8" s="30"/>
      <c r="W8" s="35"/>
      <c r="X8" s="99"/>
      <c r="Y8" s="101"/>
      <c r="Z8" s="100"/>
      <c r="AA8" s="98"/>
      <c r="AB8" s="60"/>
      <c r="AC8" s="51"/>
    </row>
    <row r="9" spans="1:29" ht="9.75">
      <c r="A9" s="51"/>
      <c r="B9" s="82"/>
      <c r="C9" s="2" t="s">
        <v>12</v>
      </c>
      <c r="D9" s="8"/>
      <c r="E9" s="9"/>
      <c r="F9" s="6">
        <v>5</v>
      </c>
      <c r="G9" s="10"/>
      <c r="H9" s="9"/>
      <c r="I9" s="6">
        <v>3</v>
      </c>
      <c r="J9" s="10"/>
      <c r="K9" s="11">
        <v>4</v>
      </c>
      <c r="L9" s="7"/>
      <c r="M9" s="21"/>
      <c r="N9" s="2" t="s">
        <v>79</v>
      </c>
      <c r="P9" s="12"/>
      <c r="Q9" s="31"/>
      <c r="R9" s="32"/>
      <c r="S9" s="22"/>
      <c r="T9" s="33"/>
      <c r="U9" s="34"/>
      <c r="V9" s="30"/>
      <c r="W9" s="35"/>
      <c r="X9" s="99"/>
      <c r="Y9" s="101"/>
      <c r="Z9" s="100"/>
      <c r="AA9" s="98"/>
      <c r="AB9" s="60"/>
      <c r="AC9" s="51"/>
    </row>
    <row r="10" spans="1:29" ht="9.75">
      <c r="A10" s="51"/>
      <c r="B10" s="82"/>
      <c r="C10" s="2" t="s">
        <v>16</v>
      </c>
      <c r="D10" s="8"/>
      <c r="E10" s="9"/>
      <c r="F10" s="6">
        <v>9</v>
      </c>
      <c r="G10" s="10"/>
      <c r="H10" s="9"/>
      <c r="I10" s="6">
        <v>9</v>
      </c>
      <c r="J10" s="10"/>
      <c r="K10" s="11">
        <v>4</v>
      </c>
      <c r="L10" s="7"/>
      <c r="M10" s="21"/>
      <c r="N10" s="2" t="s">
        <v>79</v>
      </c>
      <c r="P10" s="12"/>
      <c r="Q10" s="31"/>
      <c r="R10" s="32"/>
      <c r="S10" s="22"/>
      <c r="T10" s="33"/>
      <c r="U10" s="34"/>
      <c r="V10" s="30"/>
      <c r="W10" s="35"/>
      <c r="X10" s="99"/>
      <c r="Y10" s="101"/>
      <c r="Z10" s="100"/>
      <c r="AA10" s="98"/>
      <c r="AB10" s="60"/>
      <c r="AC10" s="51"/>
    </row>
    <row r="11" spans="1:29" ht="9.75">
      <c r="A11" s="51"/>
      <c r="B11" s="82"/>
      <c r="C11" s="2" t="s">
        <v>20</v>
      </c>
      <c r="D11" s="8"/>
      <c r="E11" s="9"/>
      <c r="F11" s="6">
        <v>12</v>
      </c>
      <c r="G11" s="10"/>
      <c r="H11" s="9"/>
      <c r="I11" s="6">
        <v>12</v>
      </c>
      <c r="J11" s="10"/>
      <c r="K11" s="11">
        <v>3.5</v>
      </c>
      <c r="L11" s="7"/>
      <c r="M11" s="21"/>
      <c r="N11" s="2" t="s">
        <v>79</v>
      </c>
      <c r="P11" s="12"/>
      <c r="Q11" s="31"/>
      <c r="R11" s="32"/>
      <c r="S11" s="22"/>
      <c r="T11" s="33"/>
      <c r="U11" s="34"/>
      <c r="V11" s="30"/>
      <c r="W11" s="35"/>
      <c r="X11" s="99"/>
      <c r="Y11" s="101"/>
      <c r="Z11" s="100"/>
      <c r="AA11" s="98"/>
      <c r="AB11" s="60"/>
      <c r="AC11" s="51"/>
    </row>
    <row r="12" spans="1:29" ht="9.75">
      <c r="A12" s="51"/>
      <c r="B12" s="82"/>
      <c r="C12" s="2" t="s">
        <v>24</v>
      </c>
      <c r="D12" s="8"/>
      <c r="E12" s="9"/>
      <c r="F12" s="6">
        <v>16</v>
      </c>
      <c r="G12" s="10"/>
      <c r="H12" s="9"/>
      <c r="I12" s="6">
        <v>17</v>
      </c>
      <c r="J12" s="10"/>
      <c r="K12" s="11">
        <v>3.5</v>
      </c>
      <c r="L12" s="7"/>
      <c r="M12" s="21"/>
      <c r="N12" s="2" t="s">
        <v>79</v>
      </c>
      <c r="P12" s="12"/>
      <c r="Q12" s="31"/>
      <c r="R12" s="32"/>
      <c r="S12" s="22"/>
      <c r="T12" s="33"/>
      <c r="U12" s="34"/>
      <c r="V12" s="30"/>
      <c r="W12" s="35"/>
      <c r="X12" s="99"/>
      <c r="Y12" s="101"/>
      <c r="Z12" s="100"/>
      <c r="AA12" s="98"/>
      <c r="AB12" s="60"/>
      <c r="AC12" s="51"/>
    </row>
    <row r="13" spans="1:29" ht="9.75">
      <c r="A13" s="51"/>
      <c r="B13" s="82"/>
      <c r="C13" s="2" t="s">
        <v>29</v>
      </c>
      <c r="D13" s="8"/>
      <c r="E13" s="9"/>
      <c r="F13" s="6">
        <v>21</v>
      </c>
      <c r="G13" s="10"/>
      <c r="H13" s="9"/>
      <c r="I13" s="6">
        <v>24</v>
      </c>
      <c r="J13" s="10"/>
      <c r="K13" s="11">
        <v>3</v>
      </c>
      <c r="L13" s="7"/>
      <c r="M13" s="21"/>
      <c r="N13" s="2" t="s">
        <v>79</v>
      </c>
      <c r="P13" s="12"/>
      <c r="Q13" s="31"/>
      <c r="R13" s="32"/>
      <c r="S13" s="22"/>
      <c r="T13" s="33"/>
      <c r="U13" s="34"/>
      <c r="V13" s="30"/>
      <c r="W13" s="35"/>
      <c r="X13" s="99"/>
      <c r="Y13" s="101"/>
      <c r="Z13" s="100"/>
      <c r="AA13" s="98"/>
      <c r="AB13" s="60"/>
      <c r="AC13" s="51"/>
    </row>
    <row r="14" spans="1:29" ht="9.75">
      <c r="A14" s="51"/>
      <c r="B14" s="82"/>
      <c r="C14" s="2" t="s">
        <v>33</v>
      </c>
      <c r="D14" s="8"/>
      <c r="E14" s="9"/>
      <c r="F14" s="6">
        <v>25</v>
      </c>
      <c r="G14" s="10"/>
      <c r="H14" s="9"/>
      <c r="I14" s="6">
        <v>25</v>
      </c>
      <c r="J14" s="10"/>
      <c r="K14" s="11">
        <v>3</v>
      </c>
      <c r="L14" s="7"/>
      <c r="M14" s="21"/>
      <c r="N14" s="2" t="s">
        <v>79</v>
      </c>
      <c r="P14" s="12"/>
      <c r="Q14" s="31"/>
      <c r="R14" s="32"/>
      <c r="S14" s="22"/>
      <c r="T14" s="33"/>
      <c r="U14" s="34"/>
      <c r="V14" s="30"/>
      <c r="W14" s="35"/>
      <c r="X14" s="99"/>
      <c r="Y14" s="101"/>
      <c r="Z14" s="100"/>
      <c r="AA14" s="98"/>
      <c r="AB14" s="60"/>
      <c r="AC14" s="51"/>
    </row>
    <row r="15" spans="1:29" ht="9.75">
      <c r="A15" s="51"/>
      <c r="B15" s="82"/>
      <c r="C15" s="2" t="s">
        <v>37</v>
      </c>
      <c r="D15" s="8"/>
      <c r="E15" s="9"/>
      <c r="F15" s="6">
        <v>29</v>
      </c>
      <c r="G15" s="10"/>
      <c r="H15" s="9"/>
      <c r="I15" s="6">
        <v>27</v>
      </c>
      <c r="J15" s="10"/>
      <c r="K15" s="11">
        <v>2.5</v>
      </c>
      <c r="L15" s="7"/>
      <c r="M15" s="21"/>
      <c r="N15" s="2" t="s">
        <v>79</v>
      </c>
      <c r="P15" s="12"/>
      <c r="Q15" s="31"/>
      <c r="R15" s="32"/>
      <c r="S15" s="22"/>
      <c r="T15" s="33"/>
      <c r="U15" s="34"/>
      <c r="V15" s="30"/>
      <c r="W15" s="35"/>
      <c r="X15" s="99"/>
      <c r="Y15" s="101"/>
      <c r="Z15" s="100"/>
      <c r="AA15" s="98"/>
      <c r="AB15" s="60"/>
      <c r="AC15" s="51"/>
    </row>
    <row r="16" spans="1:29" ht="9.75">
      <c r="A16" s="51"/>
      <c r="B16" s="82"/>
      <c r="C16" s="2" t="s">
        <v>40</v>
      </c>
      <c r="D16" s="8"/>
      <c r="E16" s="9"/>
      <c r="F16" s="6">
        <v>32</v>
      </c>
      <c r="G16" s="10"/>
      <c r="H16" s="9"/>
      <c r="I16" s="6">
        <v>32</v>
      </c>
      <c r="J16" s="10"/>
      <c r="K16" s="11">
        <v>2</v>
      </c>
      <c r="L16" s="7"/>
      <c r="M16" s="21"/>
      <c r="N16" s="2" t="s">
        <v>79</v>
      </c>
      <c r="P16" s="12"/>
      <c r="Q16" s="31"/>
      <c r="R16" s="32"/>
      <c r="S16" s="22"/>
      <c r="T16" s="33"/>
      <c r="U16" s="34"/>
      <c r="V16" s="30"/>
      <c r="W16" s="35"/>
      <c r="X16" s="99"/>
      <c r="Y16" s="101"/>
      <c r="Z16" s="100"/>
      <c r="AA16" s="98"/>
      <c r="AB16" s="60"/>
      <c r="AC16" s="51"/>
    </row>
    <row r="17" spans="1:29" ht="9.75">
      <c r="A17" s="51"/>
      <c r="B17" s="82"/>
      <c r="C17" s="2" t="s">
        <v>43</v>
      </c>
      <c r="D17" s="8"/>
      <c r="E17" s="9"/>
      <c r="F17" s="6">
        <v>35</v>
      </c>
      <c r="G17" s="10"/>
      <c r="H17" s="9"/>
      <c r="I17" s="6">
        <v>35</v>
      </c>
      <c r="J17" s="10"/>
      <c r="K17" s="11">
        <v>2</v>
      </c>
      <c r="L17" s="7"/>
      <c r="M17" s="21"/>
      <c r="N17" s="2" t="s">
        <v>79</v>
      </c>
      <c r="P17" s="12"/>
      <c r="Q17" s="31"/>
      <c r="R17" s="32"/>
      <c r="S17" s="22"/>
      <c r="T17" s="33"/>
      <c r="U17" s="34"/>
      <c r="V17" s="30"/>
      <c r="W17" s="35"/>
      <c r="X17" s="99"/>
      <c r="Y17" s="101"/>
      <c r="Z17" s="100"/>
      <c r="AA17" s="98"/>
      <c r="AB17" s="60"/>
      <c r="AC17" s="51"/>
    </row>
    <row r="18" spans="1:29" ht="9.75">
      <c r="A18" s="51"/>
      <c r="B18" s="82"/>
      <c r="C18" s="2" t="s">
        <v>49</v>
      </c>
      <c r="D18" s="8"/>
      <c r="E18" s="9"/>
      <c r="F18" s="6">
        <v>41</v>
      </c>
      <c r="G18" s="10"/>
      <c r="H18" s="9"/>
      <c r="I18" s="6">
        <v>41</v>
      </c>
      <c r="J18" s="10"/>
      <c r="K18" s="11">
        <v>2</v>
      </c>
      <c r="L18" s="7"/>
      <c r="M18" s="21"/>
      <c r="N18" s="2" t="s">
        <v>79</v>
      </c>
      <c r="P18" s="12"/>
      <c r="Q18" s="31"/>
      <c r="R18" s="32"/>
      <c r="S18" s="22"/>
      <c r="T18" s="33"/>
      <c r="U18" s="34"/>
      <c r="V18" s="30"/>
      <c r="W18" s="35"/>
      <c r="X18" s="99"/>
      <c r="Y18" s="101"/>
      <c r="Z18" s="100"/>
      <c r="AA18" s="98"/>
      <c r="AB18" s="60"/>
      <c r="AC18" s="51"/>
    </row>
    <row r="19" spans="1:29" ht="9.75">
      <c r="A19" s="51"/>
      <c r="B19" s="82"/>
      <c r="C19" s="2" t="s">
        <v>52</v>
      </c>
      <c r="D19" s="8"/>
      <c r="E19" s="9"/>
      <c r="F19" s="6">
        <v>44</v>
      </c>
      <c r="G19" s="10"/>
      <c r="H19" s="9"/>
      <c r="I19" s="6">
        <v>44</v>
      </c>
      <c r="J19" s="10"/>
      <c r="K19" s="11">
        <v>2</v>
      </c>
      <c r="L19" s="7"/>
      <c r="M19" s="21"/>
      <c r="N19" s="2" t="s">
        <v>79</v>
      </c>
      <c r="P19" s="12"/>
      <c r="Q19" s="31"/>
      <c r="R19" s="32"/>
      <c r="S19" s="22"/>
      <c r="T19" s="33"/>
      <c r="U19" s="34"/>
      <c r="V19" s="30"/>
      <c r="W19" s="35"/>
      <c r="X19" s="99"/>
      <c r="Y19" s="101"/>
      <c r="Z19" s="100"/>
      <c r="AA19" s="98"/>
      <c r="AB19" s="60"/>
      <c r="AC19" s="51"/>
    </row>
    <row r="20" spans="1:29" ht="9.75">
      <c r="A20" s="51"/>
      <c r="B20" s="82"/>
      <c r="C20" s="2" t="s">
        <v>58</v>
      </c>
      <c r="D20" s="8"/>
      <c r="E20" s="9"/>
      <c r="F20" s="6">
        <v>50</v>
      </c>
      <c r="G20" s="10"/>
      <c r="H20" s="9"/>
      <c r="I20" s="6">
        <v>50</v>
      </c>
      <c r="J20" s="10"/>
      <c r="K20" s="11">
        <v>2</v>
      </c>
      <c r="L20" s="7"/>
      <c r="M20" s="21"/>
      <c r="N20" s="2" t="s">
        <v>79</v>
      </c>
      <c r="P20" s="12"/>
      <c r="Q20" s="31"/>
      <c r="R20" s="32"/>
      <c r="S20" s="22"/>
      <c r="T20" s="33"/>
      <c r="U20" s="34"/>
      <c r="V20" s="30"/>
      <c r="W20" s="35"/>
      <c r="X20" s="99"/>
      <c r="Y20" s="101"/>
      <c r="Z20" s="100"/>
      <c r="AA20" s="98"/>
      <c r="AB20" s="60"/>
      <c r="AC20" s="51"/>
    </row>
    <row r="21" spans="1:29" ht="9.75">
      <c r="A21" s="51"/>
      <c r="B21" s="82"/>
      <c r="C21" s="2" t="s">
        <v>60</v>
      </c>
      <c r="D21" s="8"/>
      <c r="E21" s="9"/>
      <c r="F21" s="6">
        <v>52</v>
      </c>
      <c r="G21" s="10"/>
      <c r="H21" s="9"/>
      <c r="I21" s="6">
        <v>52</v>
      </c>
      <c r="J21" s="10"/>
      <c r="K21" s="11">
        <v>2</v>
      </c>
      <c r="L21" s="7"/>
      <c r="M21" s="21"/>
      <c r="N21" s="2" t="s">
        <v>79</v>
      </c>
      <c r="P21" s="12"/>
      <c r="Q21" s="31"/>
      <c r="R21" s="32"/>
      <c r="S21" s="22"/>
      <c r="T21" s="33"/>
      <c r="U21" s="34"/>
      <c r="V21" s="30"/>
      <c r="W21" s="35"/>
      <c r="X21" s="99"/>
      <c r="Y21" s="101"/>
      <c r="Z21" s="100"/>
      <c r="AA21" s="98"/>
      <c r="AB21" s="60"/>
      <c r="AC21" s="51"/>
    </row>
    <row r="22" spans="1:29" ht="9.75">
      <c r="A22" s="51"/>
      <c r="B22" s="82"/>
      <c r="C22" s="2" t="s">
        <v>63</v>
      </c>
      <c r="D22" s="8"/>
      <c r="E22" s="9"/>
      <c r="F22" s="6">
        <v>55</v>
      </c>
      <c r="G22" s="10"/>
      <c r="H22" s="9"/>
      <c r="I22" s="6">
        <v>55</v>
      </c>
      <c r="J22" s="10"/>
      <c r="K22" s="11">
        <v>1</v>
      </c>
      <c r="L22" s="7"/>
      <c r="M22" s="21"/>
      <c r="N22" s="2" t="s">
        <v>79</v>
      </c>
      <c r="P22" s="12"/>
      <c r="Q22" s="31"/>
      <c r="R22" s="32"/>
      <c r="S22" s="22"/>
      <c r="T22" s="33"/>
      <c r="U22" s="34"/>
      <c r="V22" s="30"/>
      <c r="W22" s="35"/>
      <c r="X22" s="99"/>
      <c r="Y22" s="101"/>
      <c r="Z22" s="100"/>
      <c r="AA22" s="98"/>
      <c r="AB22" s="60"/>
      <c r="AC22" s="51"/>
    </row>
    <row r="23" spans="1:29" ht="9.75">
      <c r="A23" s="51"/>
      <c r="B23" s="82"/>
      <c r="C23" s="2" t="s">
        <v>10</v>
      </c>
      <c r="D23" s="8"/>
      <c r="E23" s="9"/>
      <c r="F23" s="6">
        <v>3</v>
      </c>
      <c r="G23" s="10"/>
      <c r="H23" s="9"/>
      <c r="I23" s="6">
        <v>4</v>
      </c>
      <c r="J23" s="10"/>
      <c r="K23" s="11">
        <v>5</v>
      </c>
      <c r="L23" s="7"/>
      <c r="M23" s="21"/>
      <c r="N23" s="2" t="s">
        <v>80</v>
      </c>
      <c r="P23" s="12"/>
      <c r="Q23" s="31"/>
      <c r="R23" s="32"/>
      <c r="S23" s="22"/>
      <c r="T23" s="33"/>
      <c r="U23" s="34"/>
      <c r="V23" s="30"/>
      <c r="W23" s="35"/>
      <c r="X23" s="99"/>
      <c r="Y23" s="101"/>
      <c r="Z23" s="100"/>
      <c r="AA23" s="98"/>
      <c r="AB23" s="60"/>
      <c r="AC23" s="51"/>
    </row>
    <row r="24" spans="1:29" ht="9.75">
      <c r="A24" s="51"/>
      <c r="B24" s="82"/>
      <c r="C24" s="2" t="s">
        <v>13</v>
      </c>
      <c r="D24" s="8"/>
      <c r="E24" s="9"/>
      <c r="F24" s="6">
        <v>6</v>
      </c>
      <c r="G24" s="10"/>
      <c r="H24" s="9"/>
      <c r="I24" s="6">
        <v>8</v>
      </c>
      <c r="J24" s="10"/>
      <c r="K24" s="11">
        <v>4</v>
      </c>
      <c r="L24" s="7"/>
      <c r="M24" s="21"/>
      <c r="N24" s="2" t="s">
        <v>80</v>
      </c>
      <c r="P24" s="12"/>
      <c r="Q24" s="31"/>
      <c r="R24" s="32"/>
      <c r="S24" s="22"/>
      <c r="T24" s="33"/>
      <c r="U24" s="34"/>
      <c r="V24" s="30"/>
      <c r="W24" s="35"/>
      <c r="X24" s="99"/>
      <c r="Y24" s="101"/>
      <c r="Z24" s="100"/>
      <c r="AA24" s="98"/>
      <c r="AB24" s="60"/>
      <c r="AC24" s="51"/>
    </row>
    <row r="25" spans="1:29" ht="9.75">
      <c r="A25" s="51"/>
      <c r="B25" s="82"/>
      <c r="C25" s="2" t="s">
        <v>17</v>
      </c>
      <c r="D25" s="8"/>
      <c r="E25" s="9"/>
      <c r="F25" s="6">
        <v>10</v>
      </c>
      <c r="G25" s="10"/>
      <c r="H25" s="9"/>
      <c r="I25" s="6">
        <v>10</v>
      </c>
      <c r="J25" s="10"/>
      <c r="K25" s="11">
        <v>4</v>
      </c>
      <c r="L25" s="7"/>
      <c r="M25" s="21"/>
      <c r="N25" s="2" t="s">
        <v>80</v>
      </c>
      <c r="P25" s="12"/>
      <c r="Q25" s="31"/>
      <c r="R25" s="32"/>
      <c r="S25" s="22"/>
      <c r="T25" s="33"/>
      <c r="U25" s="34"/>
      <c r="V25" s="30"/>
      <c r="W25" s="35"/>
      <c r="X25" s="99"/>
      <c r="Y25" s="101"/>
      <c r="Z25" s="100"/>
      <c r="AA25" s="98"/>
      <c r="AB25" s="60"/>
      <c r="AC25" s="51"/>
    </row>
    <row r="26" spans="1:29" ht="9.75">
      <c r="A26" s="51"/>
      <c r="B26" s="82"/>
      <c r="C26" s="2" t="s">
        <v>21</v>
      </c>
      <c r="D26" s="8"/>
      <c r="E26" s="9"/>
      <c r="F26" s="6">
        <v>13</v>
      </c>
      <c r="G26" s="10"/>
      <c r="H26" s="9"/>
      <c r="I26" s="6">
        <v>13</v>
      </c>
      <c r="J26" s="10"/>
      <c r="K26" s="11">
        <v>3.5</v>
      </c>
      <c r="L26" s="7"/>
      <c r="M26" s="21"/>
      <c r="N26" s="2" t="s">
        <v>80</v>
      </c>
      <c r="P26" s="12"/>
      <c r="Q26" s="31"/>
      <c r="R26" s="32"/>
      <c r="S26" s="22"/>
      <c r="T26" s="33"/>
      <c r="U26" s="34"/>
      <c r="V26" s="30"/>
      <c r="W26" s="35"/>
      <c r="X26" s="99"/>
      <c r="Y26" s="101"/>
      <c r="Z26" s="100"/>
      <c r="AA26" s="98"/>
      <c r="AB26" s="60"/>
      <c r="AC26" s="51"/>
    </row>
    <row r="27" spans="1:29" ht="9.75">
      <c r="A27" s="51"/>
      <c r="B27" s="82"/>
      <c r="C27" s="2" t="s">
        <v>31</v>
      </c>
      <c r="D27" s="8"/>
      <c r="E27" s="9"/>
      <c r="F27" s="6">
        <v>23</v>
      </c>
      <c r="G27" s="10"/>
      <c r="H27" s="9"/>
      <c r="I27" s="6">
        <v>21</v>
      </c>
      <c r="J27" s="10"/>
      <c r="K27" s="11">
        <v>3.5</v>
      </c>
      <c r="L27" s="7"/>
      <c r="M27" s="21"/>
      <c r="N27" s="2" t="s">
        <v>80</v>
      </c>
      <c r="P27" s="12"/>
      <c r="Q27" s="31"/>
      <c r="R27" s="32"/>
      <c r="S27" s="22"/>
      <c r="T27" s="33"/>
      <c r="U27" s="34"/>
      <c r="V27" s="30"/>
      <c r="W27" s="35"/>
      <c r="X27" s="99"/>
      <c r="Y27" s="101"/>
      <c r="Z27" s="100"/>
      <c r="AA27" s="98"/>
      <c r="AB27" s="60"/>
      <c r="AC27" s="51"/>
    </row>
    <row r="28" spans="1:29" ht="9.75">
      <c r="A28" s="51"/>
      <c r="B28" s="82"/>
      <c r="C28" s="2" t="s">
        <v>34</v>
      </c>
      <c r="D28" s="8"/>
      <c r="E28" s="9"/>
      <c r="F28" s="6">
        <v>26</v>
      </c>
      <c r="G28" s="10"/>
      <c r="H28" s="9"/>
      <c r="I28" s="6">
        <v>29</v>
      </c>
      <c r="J28" s="10"/>
      <c r="K28" s="11">
        <v>3.5</v>
      </c>
      <c r="L28" s="7"/>
      <c r="M28" s="21"/>
      <c r="N28" s="2" t="s">
        <v>80</v>
      </c>
      <c r="P28" s="12"/>
      <c r="Q28" s="31"/>
      <c r="R28" s="32"/>
      <c r="S28" s="22"/>
      <c r="T28" s="33"/>
      <c r="U28" s="34"/>
      <c r="V28" s="30"/>
      <c r="W28" s="35"/>
      <c r="X28" s="99"/>
      <c r="Y28" s="101"/>
      <c r="Z28" s="100"/>
      <c r="AA28" s="98"/>
      <c r="AB28" s="60"/>
      <c r="AC28" s="51"/>
    </row>
    <row r="29" spans="1:29" ht="9.75">
      <c r="A29" s="51"/>
      <c r="B29" s="82"/>
      <c r="C29" s="2" t="s">
        <v>30</v>
      </c>
      <c r="D29" s="8"/>
      <c r="E29" s="9"/>
      <c r="F29" s="6">
        <v>22</v>
      </c>
      <c r="G29" s="10"/>
      <c r="H29" s="9"/>
      <c r="I29" s="6">
        <v>22</v>
      </c>
      <c r="J29" s="10"/>
      <c r="K29" s="11">
        <v>3</v>
      </c>
      <c r="L29" s="7"/>
      <c r="M29" s="21"/>
      <c r="N29" s="2" t="s">
        <v>80</v>
      </c>
      <c r="P29" s="12"/>
      <c r="Q29" s="31"/>
      <c r="R29" s="32"/>
      <c r="S29" s="22"/>
      <c r="T29" s="33"/>
      <c r="U29" s="34"/>
      <c r="V29" s="30"/>
      <c r="W29" s="35"/>
      <c r="X29" s="99"/>
      <c r="Y29" s="101"/>
      <c r="Z29" s="100"/>
      <c r="AA29" s="98"/>
      <c r="AB29" s="60"/>
      <c r="AC29" s="51"/>
    </row>
    <row r="30" spans="1:29" ht="9.75">
      <c r="A30" s="51"/>
      <c r="B30" s="82"/>
      <c r="C30" s="2" t="s">
        <v>38</v>
      </c>
      <c r="D30" s="8"/>
      <c r="E30" s="9"/>
      <c r="F30" s="6">
        <v>30</v>
      </c>
      <c r="G30" s="10"/>
      <c r="H30" s="9"/>
      <c r="I30" s="6">
        <v>30</v>
      </c>
      <c r="J30" s="10"/>
      <c r="K30" s="11">
        <v>3</v>
      </c>
      <c r="L30" s="7"/>
      <c r="M30" s="21"/>
      <c r="N30" s="2" t="s">
        <v>80</v>
      </c>
      <c r="P30" s="12"/>
      <c r="Q30" s="31"/>
      <c r="R30" s="32"/>
      <c r="S30" s="22"/>
      <c r="T30" s="33"/>
      <c r="U30" s="34"/>
      <c r="V30" s="30"/>
      <c r="W30" s="35"/>
      <c r="X30" s="99"/>
      <c r="Y30" s="101"/>
      <c r="Z30" s="100"/>
      <c r="AA30" s="98"/>
      <c r="AB30" s="60"/>
      <c r="AC30" s="51"/>
    </row>
    <row r="31" spans="1:29" ht="9.75">
      <c r="A31" s="51"/>
      <c r="B31" s="82"/>
      <c r="C31" s="2" t="s">
        <v>41</v>
      </c>
      <c r="D31" s="8"/>
      <c r="E31" s="9"/>
      <c r="F31" s="6">
        <v>33</v>
      </c>
      <c r="G31" s="10"/>
      <c r="H31" s="9"/>
      <c r="I31" s="6">
        <v>33</v>
      </c>
      <c r="J31" s="10"/>
      <c r="K31" s="11">
        <v>2</v>
      </c>
      <c r="L31" s="7"/>
      <c r="M31" s="21"/>
      <c r="N31" s="2" t="s">
        <v>80</v>
      </c>
      <c r="P31" s="12"/>
      <c r="Q31" s="31"/>
      <c r="R31" s="32"/>
      <c r="S31" s="22"/>
      <c r="T31" s="33"/>
      <c r="U31" s="34"/>
      <c r="V31" s="30"/>
      <c r="W31" s="35"/>
      <c r="X31" s="99"/>
      <c r="Y31" s="101"/>
      <c r="Z31" s="100"/>
      <c r="AA31" s="98"/>
      <c r="AB31" s="60"/>
      <c r="AC31" s="51"/>
    </row>
    <row r="32" spans="1:29" ht="9.75">
      <c r="A32" s="51"/>
      <c r="B32" s="82"/>
      <c r="C32" s="2" t="s">
        <v>44</v>
      </c>
      <c r="D32" s="8"/>
      <c r="E32" s="9"/>
      <c r="F32" s="6">
        <v>36</v>
      </c>
      <c r="G32" s="10"/>
      <c r="H32" s="9"/>
      <c r="I32" s="6">
        <v>36</v>
      </c>
      <c r="J32" s="10"/>
      <c r="K32" s="11">
        <v>2</v>
      </c>
      <c r="L32" s="7"/>
      <c r="M32" s="21"/>
      <c r="N32" s="2" t="s">
        <v>80</v>
      </c>
      <c r="P32" s="12"/>
      <c r="Q32" s="31"/>
      <c r="R32" s="32"/>
      <c r="S32" s="22"/>
      <c r="T32" s="33"/>
      <c r="U32" s="34"/>
      <c r="V32" s="30"/>
      <c r="W32" s="35"/>
      <c r="X32" s="99"/>
      <c r="Y32" s="101"/>
      <c r="Z32" s="100"/>
      <c r="AA32" s="98"/>
      <c r="AB32" s="60"/>
      <c r="AC32" s="51"/>
    </row>
    <row r="33" spans="1:29" ht="9.75">
      <c r="A33" s="51"/>
      <c r="B33" s="82"/>
      <c r="C33" s="2" t="s">
        <v>50</v>
      </c>
      <c r="D33" s="8"/>
      <c r="E33" s="9"/>
      <c r="F33" s="6">
        <v>42</v>
      </c>
      <c r="G33" s="10"/>
      <c r="H33" s="9"/>
      <c r="I33" s="6">
        <v>42</v>
      </c>
      <c r="J33" s="10"/>
      <c r="K33" s="11">
        <v>2</v>
      </c>
      <c r="L33" s="7"/>
      <c r="M33" s="21"/>
      <c r="N33" s="2" t="s">
        <v>80</v>
      </c>
      <c r="P33" s="12"/>
      <c r="Q33" s="31"/>
      <c r="R33" s="32"/>
      <c r="S33" s="22"/>
      <c r="T33" s="33"/>
      <c r="U33" s="34"/>
      <c r="V33" s="30"/>
      <c r="W33" s="35"/>
      <c r="X33" s="99"/>
      <c r="Y33" s="101"/>
      <c r="Z33" s="100"/>
      <c r="AA33" s="98"/>
      <c r="AB33" s="60"/>
      <c r="AC33" s="51"/>
    </row>
    <row r="34" spans="1:29" ht="9.75">
      <c r="A34" s="51"/>
      <c r="B34" s="82"/>
      <c r="C34" s="2" t="s">
        <v>53</v>
      </c>
      <c r="D34" s="8"/>
      <c r="E34" s="9"/>
      <c r="F34" s="6">
        <v>45</v>
      </c>
      <c r="G34" s="10"/>
      <c r="H34" s="9"/>
      <c r="I34" s="6">
        <v>45</v>
      </c>
      <c r="J34" s="10"/>
      <c r="K34" s="11">
        <v>2</v>
      </c>
      <c r="L34" s="7"/>
      <c r="M34" s="21"/>
      <c r="N34" s="2" t="s">
        <v>80</v>
      </c>
      <c r="P34" s="12"/>
      <c r="Q34" s="31"/>
      <c r="R34" s="32"/>
      <c r="S34" s="22"/>
      <c r="T34" s="33"/>
      <c r="U34" s="34"/>
      <c r="V34" s="30"/>
      <c r="W34" s="35"/>
      <c r="X34" s="99"/>
      <c r="Y34" s="101"/>
      <c r="Z34" s="100"/>
      <c r="AA34" s="98"/>
      <c r="AB34" s="60"/>
      <c r="AC34" s="51"/>
    </row>
    <row r="35" spans="1:29" ht="9.75">
      <c r="A35" s="51"/>
      <c r="B35" s="82"/>
      <c r="C35" s="2" t="s">
        <v>59</v>
      </c>
      <c r="D35" s="8"/>
      <c r="E35" s="9"/>
      <c r="F35" s="6">
        <v>51</v>
      </c>
      <c r="G35" s="10"/>
      <c r="H35" s="9"/>
      <c r="I35" s="6">
        <v>51</v>
      </c>
      <c r="J35" s="10"/>
      <c r="K35" s="11">
        <v>2</v>
      </c>
      <c r="L35" s="7"/>
      <c r="M35" s="21"/>
      <c r="N35" s="2" t="s">
        <v>80</v>
      </c>
      <c r="P35" s="12"/>
      <c r="Q35" s="31"/>
      <c r="R35" s="32"/>
      <c r="S35" s="22"/>
      <c r="T35" s="33"/>
      <c r="U35" s="34"/>
      <c r="V35" s="30"/>
      <c r="W35" s="35"/>
      <c r="X35" s="99"/>
      <c r="Y35" s="101"/>
      <c r="Z35" s="100"/>
      <c r="AA35" s="98"/>
      <c r="AB35" s="60"/>
      <c r="AC35" s="51"/>
    </row>
    <row r="36" spans="1:29" ht="9.75">
      <c r="A36" s="51"/>
      <c r="B36" s="82"/>
      <c r="C36" s="2" t="s">
        <v>61</v>
      </c>
      <c r="D36" s="8"/>
      <c r="E36" s="9"/>
      <c r="F36" s="6">
        <v>53</v>
      </c>
      <c r="G36" s="10"/>
      <c r="H36" s="9"/>
      <c r="I36" s="6">
        <v>53</v>
      </c>
      <c r="J36" s="10"/>
      <c r="K36" s="11">
        <v>1.5</v>
      </c>
      <c r="L36" s="7"/>
      <c r="M36" s="21"/>
      <c r="N36" s="2" t="s">
        <v>80</v>
      </c>
      <c r="P36" s="12"/>
      <c r="Q36" s="31"/>
      <c r="R36" s="32"/>
      <c r="S36" s="22"/>
      <c r="T36" s="33"/>
      <c r="U36" s="34"/>
      <c r="V36" s="30"/>
      <c r="W36" s="35"/>
      <c r="X36" s="99"/>
      <c r="Y36" s="101"/>
      <c r="Z36" s="100"/>
      <c r="AA36" s="98"/>
      <c r="AB36" s="60"/>
      <c r="AC36" s="51"/>
    </row>
    <row r="37" spans="1:29" ht="9.75">
      <c r="A37" s="51"/>
      <c r="B37" s="82"/>
      <c r="C37" s="2" t="s">
        <v>14</v>
      </c>
      <c r="D37" s="8"/>
      <c r="E37" s="9"/>
      <c r="F37" s="6">
        <v>7</v>
      </c>
      <c r="G37" s="10"/>
      <c r="H37" s="9"/>
      <c r="I37" s="6">
        <v>7</v>
      </c>
      <c r="J37" s="10"/>
      <c r="K37" s="11"/>
      <c r="L37" s="7"/>
      <c r="M37" s="21"/>
      <c r="N37" s="2" t="s">
        <v>77</v>
      </c>
      <c r="P37" s="12"/>
      <c r="Q37" s="31"/>
      <c r="R37" s="32"/>
      <c r="S37" s="22"/>
      <c r="T37" s="33"/>
      <c r="U37" s="34"/>
      <c r="V37" s="30"/>
      <c r="W37" s="35"/>
      <c r="X37" s="99"/>
      <c r="Y37" s="101"/>
      <c r="Z37" s="100"/>
      <c r="AA37" s="98"/>
      <c r="AB37" s="60"/>
      <c r="AC37" s="51"/>
    </row>
    <row r="38" spans="1:29" ht="9.75">
      <c r="A38" s="51"/>
      <c r="B38" s="82"/>
      <c r="C38" s="2" t="s">
        <v>22</v>
      </c>
      <c r="D38" s="8"/>
      <c r="E38" s="9"/>
      <c r="F38" s="6">
        <v>14</v>
      </c>
      <c r="G38" s="10"/>
      <c r="H38" s="9"/>
      <c r="I38" s="6">
        <v>14</v>
      </c>
      <c r="J38" s="10"/>
      <c r="K38" s="11"/>
      <c r="L38" s="7"/>
      <c r="M38" s="21"/>
      <c r="N38" s="2" t="s">
        <v>77</v>
      </c>
      <c r="P38" s="12"/>
      <c r="Q38" s="31"/>
      <c r="R38" s="32"/>
      <c r="S38" s="22"/>
      <c r="T38" s="33"/>
      <c r="U38" s="34"/>
      <c r="V38" s="30"/>
      <c r="W38" s="35"/>
      <c r="X38" s="99"/>
      <c r="Y38" s="101"/>
      <c r="Z38" s="100"/>
      <c r="AA38" s="98"/>
      <c r="AB38" s="60"/>
      <c r="AC38" s="51"/>
    </row>
    <row r="39" spans="1:29" ht="9.75">
      <c r="A39" s="51"/>
      <c r="B39" s="82"/>
      <c r="C39" s="2" t="s">
        <v>25</v>
      </c>
      <c r="D39" s="8"/>
      <c r="E39" s="9"/>
      <c r="F39" s="6">
        <v>17</v>
      </c>
      <c r="G39" s="10"/>
      <c r="H39" s="9"/>
      <c r="I39" s="6">
        <v>15</v>
      </c>
      <c r="J39" s="10"/>
      <c r="K39" s="11"/>
      <c r="L39" s="7"/>
      <c r="M39" s="21"/>
      <c r="N39" s="2" t="s">
        <v>77</v>
      </c>
      <c r="P39" s="12"/>
      <c r="Q39" s="31"/>
      <c r="R39" s="32"/>
      <c r="S39" s="22"/>
      <c r="T39" s="33"/>
      <c r="U39" s="34"/>
      <c r="V39" s="30"/>
      <c r="W39" s="35"/>
      <c r="X39" s="99"/>
      <c r="Y39" s="101"/>
      <c r="Z39" s="100"/>
      <c r="AA39" s="98"/>
      <c r="AB39" s="60"/>
      <c r="AC39" s="51"/>
    </row>
    <row r="40" spans="1:29" ht="9.75">
      <c r="A40" s="51"/>
      <c r="B40" s="82"/>
      <c r="C40" s="2" t="s">
        <v>26</v>
      </c>
      <c r="D40" s="8"/>
      <c r="E40" s="9"/>
      <c r="F40" s="6">
        <v>18</v>
      </c>
      <c r="G40" s="10"/>
      <c r="H40" s="9"/>
      <c r="I40" s="6">
        <v>18</v>
      </c>
      <c r="J40" s="10"/>
      <c r="K40" s="11"/>
      <c r="L40" s="7"/>
      <c r="M40" s="21"/>
      <c r="N40" s="2" t="s">
        <v>77</v>
      </c>
      <c r="P40" s="12"/>
      <c r="Q40" s="31"/>
      <c r="R40" s="32"/>
      <c r="S40" s="22"/>
      <c r="T40" s="33"/>
      <c r="U40" s="34"/>
      <c r="V40" s="30"/>
      <c r="W40" s="35"/>
      <c r="X40" s="99"/>
      <c r="Y40" s="101"/>
      <c r="Z40" s="100"/>
      <c r="AA40" s="98"/>
      <c r="AB40" s="60"/>
      <c r="AC40" s="51"/>
    </row>
    <row r="41" spans="1:29" ht="9.75">
      <c r="A41" s="51"/>
      <c r="B41" s="82"/>
      <c r="C41" s="2" t="s">
        <v>172</v>
      </c>
      <c r="D41" s="8"/>
      <c r="E41" s="9"/>
      <c r="F41" s="6">
        <v>19</v>
      </c>
      <c r="G41" s="10"/>
      <c r="H41" s="9"/>
      <c r="I41" s="6"/>
      <c r="J41" s="10"/>
      <c r="K41" s="11"/>
      <c r="L41" s="7"/>
      <c r="M41" s="21"/>
      <c r="N41" s="2" t="s">
        <v>77</v>
      </c>
      <c r="P41" s="12"/>
      <c r="Q41" s="31"/>
      <c r="R41" s="32"/>
      <c r="S41" s="22"/>
      <c r="T41" s="33"/>
      <c r="U41" s="34"/>
      <c r="V41" s="30"/>
      <c r="W41" s="35"/>
      <c r="X41" s="99"/>
      <c r="Y41" s="101"/>
      <c r="Z41" s="100"/>
      <c r="AA41" s="98"/>
      <c r="AB41" s="60"/>
      <c r="AC41" s="51"/>
    </row>
    <row r="42" spans="1:29" ht="9.75">
      <c r="A42" s="51"/>
      <c r="B42" s="82"/>
      <c r="C42" s="2" t="s">
        <v>171</v>
      </c>
      <c r="D42" s="8"/>
      <c r="E42" s="9"/>
      <c r="F42" s="6"/>
      <c r="G42" s="10"/>
      <c r="H42" s="9"/>
      <c r="I42" s="6">
        <v>28</v>
      </c>
      <c r="J42" s="10"/>
      <c r="K42" s="11"/>
      <c r="L42" s="7"/>
      <c r="M42" s="21"/>
      <c r="N42" s="2" t="s">
        <v>77</v>
      </c>
      <c r="P42" s="12"/>
      <c r="Q42" s="31"/>
      <c r="R42" s="32"/>
      <c r="S42" s="22"/>
      <c r="T42" s="33"/>
      <c r="U42" s="34"/>
      <c r="V42" s="30"/>
      <c r="W42" s="35"/>
      <c r="X42" s="99"/>
      <c r="Y42" s="101"/>
      <c r="Z42" s="100"/>
      <c r="AA42" s="98"/>
      <c r="AB42" s="60"/>
      <c r="AC42" s="51"/>
    </row>
    <row r="43" spans="1:29" ht="9.75">
      <c r="A43" s="51"/>
      <c r="B43" s="82"/>
      <c r="C43" s="2" t="s">
        <v>45</v>
      </c>
      <c r="D43" s="8"/>
      <c r="E43" s="9"/>
      <c r="F43" s="6">
        <v>37</v>
      </c>
      <c r="G43" s="10"/>
      <c r="H43" s="9"/>
      <c r="I43" s="6">
        <v>37</v>
      </c>
      <c r="J43" s="10"/>
      <c r="K43" s="11"/>
      <c r="L43" s="7"/>
      <c r="M43" s="21"/>
      <c r="N43" s="2" t="s">
        <v>77</v>
      </c>
      <c r="P43" s="12"/>
      <c r="Q43" s="31"/>
      <c r="R43" s="32"/>
      <c r="S43" s="22"/>
      <c r="T43" s="33"/>
      <c r="U43" s="34"/>
      <c r="V43" s="30"/>
      <c r="W43" s="35"/>
      <c r="X43" s="99"/>
      <c r="Y43" s="101"/>
      <c r="Z43" s="100"/>
      <c r="AA43" s="98"/>
      <c r="AB43" s="60"/>
      <c r="AC43" s="51"/>
    </row>
    <row r="44" spans="1:29" ht="9.75">
      <c r="A44" s="51"/>
      <c r="B44" s="82"/>
      <c r="C44" s="2" t="s">
        <v>46</v>
      </c>
      <c r="D44" s="8"/>
      <c r="E44" s="9"/>
      <c r="F44" s="6">
        <v>38</v>
      </c>
      <c r="G44" s="10"/>
      <c r="H44" s="9"/>
      <c r="I44" s="6">
        <v>38</v>
      </c>
      <c r="J44" s="10"/>
      <c r="K44" s="11"/>
      <c r="L44" s="7"/>
      <c r="M44" s="21"/>
      <c r="N44" s="2" t="s">
        <v>77</v>
      </c>
      <c r="P44" s="12"/>
      <c r="Q44" s="31"/>
      <c r="R44" s="32"/>
      <c r="S44" s="22"/>
      <c r="T44" s="33"/>
      <c r="U44" s="34"/>
      <c r="V44" s="30"/>
      <c r="W44" s="35"/>
      <c r="X44" s="99"/>
      <c r="Y44" s="101"/>
      <c r="Z44" s="100"/>
      <c r="AA44" s="98"/>
      <c r="AB44" s="60"/>
      <c r="AC44" s="51"/>
    </row>
    <row r="45" spans="1:29" ht="9.75">
      <c r="A45" s="51"/>
      <c r="B45" s="82"/>
      <c r="C45" s="2" t="s">
        <v>47</v>
      </c>
      <c r="D45" s="8"/>
      <c r="E45" s="9"/>
      <c r="F45" s="6">
        <v>39</v>
      </c>
      <c r="G45" s="10"/>
      <c r="H45" s="9"/>
      <c r="I45" s="6">
        <v>39</v>
      </c>
      <c r="J45" s="10"/>
      <c r="K45" s="11"/>
      <c r="L45" s="7"/>
      <c r="M45" s="21"/>
      <c r="N45" s="2" t="s">
        <v>77</v>
      </c>
      <c r="P45" s="12"/>
      <c r="Q45" s="31"/>
      <c r="R45" s="32"/>
      <c r="S45" s="22"/>
      <c r="T45" s="33"/>
      <c r="U45" s="34"/>
      <c r="V45" s="30"/>
      <c r="W45" s="35"/>
      <c r="X45" s="99"/>
      <c r="Y45" s="101"/>
      <c r="Z45" s="100"/>
      <c r="AA45" s="98"/>
      <c r="AB45" s="60"/>
      <c r="AC45" s="51"/>
    </row>
    <row r="46" spans="1:29" ht="9.75">
      <c r="A46" s="51"/>
      <c r="B46" s="82"/>
      <c r="C46" s="2" t="s">
        <v>55</v>
      </c>
      <c r="D46" s="8"/>
      <c r="E46" s="9"/>
      <c r="F46" s="6">
        <v>47</v>
      </c>
      <c r="G46" s="10"/>
      <c r="H46" s="9"/>
      <c r="I46" s="6">
        <v>47</v>
      </c>
      <c r="J46" s="10"/>
      <c r="K46" s="11"/>
      <c r="L46" s="7"/>
      <c r="M46" s="21"/>
      <c r="N46" s="2" t="s">
        <v>77</v>
      </c>
      <c r="P46" s="12"/>
      <c r="Q46" s="31"/>
      <c r="R46" s="32"/>
      <c r="S46" s="22"/>
      <c r="T46" s="33"/>
      <c r="U46" s="34"/>
      <c r="V46" s="30"/>
      <c r="W46" s="35"/>
      <c r="X46" s="99"/>
      <c r="Y46" s="101"/>
      <c r="Z46" s="100"/>
      <c r="AA46" s="98"/>
      <c r="AB46" s="60"/>
      <c r="AC46" s="51"/>
    </row>
    <row r="47" spans="1:29" ht="9.75">
      <c r="A47" s="51"/>
      <c r="B47" s="82"/>
      <c r="C47" s="2" t="s">
        <v>56</v>
      </c>
      <c r="D47" s="8"/>
      <c r="E47" s="9"/>
      <c r="F47" s="6">
        <v>48</v>
      </c>
      <c r="G47" s="10"/>
      <c r="H47" s="9"/>
      <c r="I47" s="6">
        <v>48</v>
      </c>
      <c r="J47" s="10"/>
      <c r="K47" s="11"/>
      <c r="L47" s="7"/>
      <c r="M47" s="21"/>
      <c r="N47" s="2" t="s">
        <v>77</v>
      </c>
      <c r="P47" s="12"/>
      <c r="Q47" s="31"/>
      <c r="R47" s="32"/>
      <c r="S47" s="22"/>
      <c r="T47" s="33"/>
      <c r="U47" s="34"/>
      <c r="V47" s="30"/>
      <c r="W47" s="35"/>
      <c r="X47" s="99"/>
      <c r="Y47" s="101"/>
      <c r="Z47" s="100"/>
      <c r="AA47" s="98"/>
      <c r="AB47" s="60"/>
      <c r="AC47" s="51"/>
    </row>
    <row r="48" spans="1:29" ht="9.75">
      <c r="A48" s="51"/>
      <c r="B48" s="82"/>
      <c r="C48" s="2" t="s">
        <v>62</v>
      </c>
      <c r="D48" s="8"/>
      <c r="E48" s="9"/>
      <c r="F48" s="6">
        <v>54</v>
      </c>
      <c r="G48" s="10"/>
      <c r="H48" s="9"/>
      <c r="I48" s="6">
        <v>54</v>
      </c>
      <c r="J48" s="10"/>
      <c r="K48" s="11"/>
      <c r="L48" s="7"/>
      <c r="M48" s="21"/>
      <c r="N48" s="2" t="s">
        <v>77</v>
      </c>
      <c r="P48" s="12"/>
      <c r="Q48" s="31"/>
      <c r="R48" s="32"/>
      <c r="S48" s="22"/>
      <c r="T48" s="33"/>
      <c r="U48" s="34"/>
      <c r="V48" s="30"/>
      <c r="W48" s="35"/>
      <c r="X48" s="99"/>
      <c r="Y48" s="101"/>
      <c r="Z48" s="100"/>
      <c r="AA48" s="98"/>
      <c r="AB48" s="60"/>
      <c r="AC48" s="51"/>
    </row>
    <row r="49" spans="1:29" ht="9.75">
      <c r="A49" s="51"/>
      <c r="B49" s="82"/>
      <c r="C49" s="2" t="s">
        <v>11</v>
      </c>
      <c r="D49" s="8"/>
      <c r="E49" s="9"/>
      <c r="F49" s="6">
        <v>4</v>
      </c>
      <c r="G49" s="10"/>
      <c r="H49" s="9"/>
      <c r="I49" s="6">
        <v>5</v>
      </c>
      <c r="J49" s="10"/>
      <c r="K49" s="11">
        <v>5</v>
      </c>
      <c r="L49" s="7"/>
      <c r="M49" s="21"/>
      <c r="N49" s="2" t="s">
        <v>78</v>
      </c>
      <c r="P49" s="12"/>
      <c r="Q49" s="31"/>
      <c r="R49" s="32"/>
      <c r="S49" s="22"/>
      <c r="T49" s="33"/>
      <c r="U49" s="34"/>
      <c r="V49" s="30"/>
      <c r="W49" s="35"/>
      <c r="X49" s="99"/>
      <c r="Y49" s="101"/>
      <c r="Z49" s="100"/>
      <c r="AA49" s="98"/>
      <c r="AB49" s="60"/>
      <c r="AC49" s="51"/>
    </row>
    <row r="50" spans="1:29" ht="9.75">
      <c r="A50" s="51"/>
      <c r="B50" s="82"/>
      <c r="C50" s="2" t="s">
        <v>8</v>
      </c>
      <c r="D50" s="8"/>
      <c r="E50" s="9"/>
      <c r="F50" s="6">
        <v>1</v>
      </c>
      <c r="G50" s="10"/>
      <c r="H50" s="9"/>
      <c r="I50" s="6">
        <v>1</v>
      </c>
      <c r="J50" s="10"/>
      <c r="K50" s="11">
        <v>4.5</v>
      </c>
      <c r="L50" s="7"/>
      <c r="M50" s="21"/>
      <c r="N50" s="2" t="s">
        <v>78</v>
      </c>
      <c r="P50" s="12"/>
      <c r="Q50" s="31"/>
      <c r="R50" s="32"/>
      <c r="S50" s="22"/>
      <c r="T50" s="33"/>
      <c r="U50" s="34"/>
      <c r="V50" s="30"/>
      <c r="W50" s="35"/>
      <c r="X50" s="99"/>
      <c r="Y50" s="101"/>
      <c r="Z50" s="100"/>
      <c r="AA50" s="98"/>
      <c r="AB50" s="60"/>
      <c r="AC50" s="51"/>
    </row>
    <row r="51" spans="1:29" ht="9.75">
      <c r="A51" s="51"/>
      <c r="B51" s="82"/>
      <c r="C51" s="2" t="s">
        <v>15</v>
      </c>
      <c r="D51" s="8"/>
      <c r="E51" s="9"/>
      <c r="F51" s="6">
        <v>8</v>
      </c>
      <c r="G51" s="10"/>
      <c r="H51" s="9"/>
      <c r="I51" s="6">
        <v>11</v>
      </c>
      <c r="J51" s="10"/>
      <c r="K51" s="11">
        <v>4</v>
      </c>
      <c r="L51" s="7"/>
      <c r="M51" s="21"/>
      <c r="N51" s="2" t="s">
        <v>78</v>
      </c>
      <c r="P51" s="12"/>
      <c r="Q51" s="31"/>
      <c r="R51" s="32"/>
      <c r="S51" s="22"/>
      <c r="T51" s="33"/>
      <c r="U51" s="34"/>
      <c r="V51" s="30"/>
      <c r="W51" s="35"/>
      <c r="X51" s="99"/>
      <c r="Y51" s="101"/>
      <c r="Z51" s="100"/>
      <c r="AA51" s="98"/>
      <c r="AB51" s="60"/>
      <c r="AC51" s="51"/>
    </row>
    <row r="52" spans="1:29" ht="9.75">
      <c r="A52" s="51"/>
      <c r="B52" s="82"/>
      <c r="C52" s="2" t="s">
        <v>19</v>
      </c>
      <c r="D52" s="8"/>
      <c r="E52" s="9"/>
      <c r="F52" s="6">
        <v>11</v>
      </c>
      <c r="G52" s="10"/>
      <c r="H52" s="9"/>
      <c r="I52" s="6">
        <v>18</v>
      </c>
      <c r="J52" s="10"/>
      <c r="K52" s="11">
        <v>3.5</v>
      </c>
      <c r="L52" s="7"/>
      <c r="M52" s="21"/>
      <c r="N52" s="2" t="s">
        <v>78</v>
      </c>
      <c r="P52" s="12"/>
      <c r="Q52" s="31"/>
      <c r="R52" s="32"/>
      <c r="S52" s="22"/>
      <c r="T52" s="33"/>
      <c r="U52" s="34"/>
      <c r="V52" s="30"/>
      <c r="W52" s="35"/>
      <c r="X52" s="99"/>
      <c r="Y52" s="101"/>
      <c r="Z52" s="100"/>
      <c r="AA52" s="98"/>
      <c r="AB52" s="60"/>
      <c r="AC52" s="51"/>
    </row>
    <row r="53" spans="1:29" ht="9.75">
      <c r="A53" s="51"/>
      <c r="B53" s="82"/>
      <c r="C53" s="2" t="s">
        <v>23</v>
      </c>
      <c r="D53" s="8"/>
      <c r="E53" s="9"/>
      <c r="F53" s="6">
        <v>15</v>
      </c>
      <c r="G53" s="10"/>
      <c r="H53" s="9"/>
      <c r="I53" s="6">
        <v>16</v>
      </c>
      <c r="J53" s="10"/>
      <c r="K53" s="11">
        <v>3.5</v>
      </c>
      <c r="L53" s="7"/>
      <c r="M53" s="21"/>
      <c r="N53" s="2" t="s">
        <v>78</v>
      </c>
      <c r="P53" s="12"/>
      <c r="Q53" s="31"/>
      <c r="R53" s="32"/>
      <c r="S53" s="22"/>
      <c r="T53" s="33"/>
      <c r="U53" s="34"/>
      <c r="V53" s="30"/>
      <c r="W53" s="35"/>
      <c r="X53" s="99"/>
      <c r="Y53" s="101"/>
      <c r="Z53" s="100"/>
      <c r="AA53" s="98"/>
      <c r="AB53" s="60"/>
      <c r="AC53" s="51"/>
    </row>
    <row r="54" spans="1:29" ht="9.75">
      <c r="A54" s="51"/>
      <c r="B54" s="82"/>
      <c r="C54" s="2" t="s">
        <v>32</v>
      </c>
      <c r="D54" s="8"/>
      <c r="E54" s="9"/>
      <c r="F54" s="6">
        <v>24</v>
      </c>
      <c r="G54" s="10"/>
      <c r="H54" s="9"/>
      <c r="I54" s="6">
        <v>23</v>
      </c>
      <c r="J54" s="10"/>
      <c r="K54" s="11">
        <v>3.5</v>
      </c>
      <c r="L54" s="7"/>
      <c r="M54" s="21"/>
      <c r="N54" s="2" t="s">
        <v>78</v>
      </c>
      <c r="P54" s="12"/>
      <c r="Q54" s="31"/>
      <c r="R54" s="32"/>
      <c r="S54" s="22"/>
      <c r="T54" s="33"/>
      <c r="U54" s="34"/>
      <c r="V54" s="30"/>
      <c r="W54" s="35"/>
      <c r="X54" s="99"/>
      <c r="Y54" s="101"/>
      <c r="Z54" s="100"/>
      <c r="AA54" s="98"/>
      <c r="AB54" s="60"/>
      <c r="AC54" s="51"/>
    </row>
    <row r="55" spans="1:29" ht="9.75">
      <c r="A55" s="51"/>
      <c r="B55" s="82"/>
      <c r="C55" s="2" t="s">
        <v>170</v>
      </c>
      <c r="D55" s="8"/>
      <c r="E55" s="9"/>
      <c r="F55" s="6">
        <v>20</v>
      </c>
      <c r="G55" s="10"/>
      <c r="H55" s="9"/>
      <c r="I55" s="6"/>
      <c r="J55" s="10"/>
      <c r="K55" s="11">
        <v>3</v>
      </c>
      <c r="L55" s="7"/>
      <c r="M55" s="21"/>
      <c r="N55" s="2" t="s">
        <v>78</v>
      </c>
      <c r="P55" s="12"/>
      <c r="Q55" s="31"/>
      <c r="R55" s="32"/>
      <c r="S55" s="22"/>
      <c r="T55" s="33"/>
      <c r="U55" s="34"/>
      <c r="V55" s="30"/>
      <c r="W55" s="35"/>
      <c r="X55" s="99"/>
      <c r="Y55" s="101"/>
      <c r="Z55" s="100"/>
      <c r="AA55" s="98"/>
      <c r="AB55" s="60"/>
      <c r="AC55" s="51"/>
    </row>
    <row r="56" spans="1:29" ht="9.75">
      <c r="A56" s="51"/>
      <c r="B56" s="82"/>
      <c r="C56" s="2" t="s">
        <v>169</v>
      </c>
      <c r="D56" s="8"/>
      <c r="E56" s="9"/>
      <c r="F56" s="6"/>
      <c r="G56" s="10"/>
      <c r="H56" s="9"/>
      <c r="I56" s="6">
        <v>26</v>
      </c>
      <c r="J56" s="10"/>
      <c r="K56" s="11">
        <v>2.5</v>
      </c>
      <c r="L56" s="7"/>
      <c r="M56" s="21"/>
      <c r="N56" s="2" t="s">
        <v>78</v>
      </c>
      <c r="P56" s="12"/>
      <c r="Q56" s="31"/>
      <c r="R56" s="32"/>
      <c r="S56" s="22"/>
      <c r="T56" s="33"/>
      <c r="U56" s="34"/>
      <c r="V56" s="30"/>
      <c r="W56" s="35"/>
      <c r="X56" s="99"/>
      <c r="Y56" s="101"/>
      <c r="Z56" s="100"/>
      <c r="AA56" s="98"/>
      <c r="AB56" s="60"/>
      <c r="AC56" s="51"/>
    </row>
    <row r="57" spans="1:29" ht="9.75">
      <c r="A57" s="51"/>
      <c r="B57" s="82"/>
      <c r="C57" s="2" t="s">
        <v>168</v>
      </c>
      <c r="D57" s="8"/>
      <c r="E57" s="9"/>
      <c r="F57" s="6"/>
      <c r="G57" s="10"/>
      <c r="H57" s="9"/>
      <c r="I57" s="6"/>
      <c r="J57" s="10"/>
      <c r="K57" s="11">
        <v>2.5</v>
      </c>
      <c r="L57" s="7"/>
      <c r="M57" s="21"/>
      <c r="N57" s="2" t="s">
        <v>78</v>
      </c>
      <c r="P57" s="12"/>
      <c r="Q57" s="31"/>
      <c r="R57" s="32"/>
      <c r="S57" s="22"/>
      <c r="T57" s="33"/>
      <c r="U57" s="34"/>
      <c r="V57" s="30"/>
      <c r="W57" s="35"/>
      <c r="X57" s="99"/>
      <c r="Y57" s="101"/>
      <c r="Z57" s="100"/>
      <c r="AA57" s="98"/>
      <c r="AB57" s="60"/>
      <c r="AC57" s="51"/>
    </row>
    <row r="58" spans="1:29" ht="9.75">
      <c r="A58" s="51"/>
      <c r="B58" s="82"/>
      <c r="C58" s="2" t="s">
        <v>51</v>
      </c>
      <c r="D58" s="8"/>
      <c r="E58" s="9"/>
      <c r="F58" s="6">
        <v>43</v>
      </c>
      <c r="G58" s="10"/>
      <c r="H58" s="9"/>
      <c r="I58" s="6">
        <v>43</v>
      </c>
      <c r="J58" s="10"/>
      <c r="K58" s="11">
        <v>2.5</v>
      </c>
      <c r="L58" s="7"/>
      <c r="M58" s="21"/>
      <c r="N58" s="2" t="s">
        <v>78</v>
      </c>
      <c r="P58" s="12"/>
      <c r="Q58" s="31"/>
      <c r="R58" s="32"/>
      <c r="S58" s="22"/>
      <c r="T58" s="33"/>
      <c r="U58" s="34"/>
      <c r="V58" s="30"/>
      <c r="W58" s="35"/>
      <c r="X58" s="99"/>
      <c r="Y58" s="101"/>
      <c r="Z58" s="100"/>
      <c r="AA58" s="98"/>
      <c r="AB58" s="60"/>
      <c r="AC58" s="51"/>
    </row>
    <row r="59" spans="1:29" ht="9.75">
      <c r="A59" s="51"/>
      <c r="B59" s="82"/>
      <c r="C59" s="2" t="s">
        <v>39</v>
      </c>
      <c r="D59" s="8"/>
      <c r="E59" s="9"/>
      <c r="F59" s="6">
        <v>31</v>
      </c>
      <c r="G59" s="10"/>
      <c r="H59" s="9"/>
      <c r="I59" s="6">
        <v>31</v>
      </c>
      <c r="J59" s="10"/>
      <c r="K59" s="11">
        <v>2</v>
      </c>
      <c r="L59" s="7"/>
      <c r="M59" s="21"/>
      <c r="N59" s="2" t="s">
        <v>78</v>
      </c>
      <c r="P59" s="12"/>
      <c r="Q59" s="31"/>
      <c r="R59" s="32"/>
      <c r="S59" s="22"/>
      <c r="T59" s="33"/>
      <c r="U59" s="34"/>
      <c r="V59" s="30"/>
      <c r="W59" s="35"/>
      <c r="X59" s="99"/>
      <c r="Y59" s="101"/>
      <c r="Z59" s="100"/>
      <c r="AA59" s="98"/>
      <c r="AB59" s="60"/>
      <c r="AC59" s="51"/>
    </row>
    <row r="60" spans="1:29" ht="9.75">
      <c r="A60" s="51"/>
      <c r="B60" s="82"/>
      <c r="C60" s="2" t="s">
        <v>42</v>
      </c>
      <c r="D60" s="8"/>
      <c r="E60" s="9"/>
      <c r="F60" s="6">
        <v>34</v>
      </c>
      <c r="G60" s="10"/>
      <c r="H60" s="9"/>
      <c r="I60" s="6">
        <v>34</v>
      </c>
      <c r="J60" s="10"/>
      <c r="K60" s="11">
        <v>2</v>
      </c>
      <c r="L60" s="7"/>
      <c r="M60" s="21"/>
      <c r="N60" s="2" t="s">
        <v>78</v>
      </c>
      <c r="P60" s="12"/>
      <c r="Q60" s="31"/>
      <c r="R60" s="32"/>
      <c r="S60" s="22"/>
      <c r="T60" s="33"/>
      <c r="U60" s="34"/>
      <c r="V60" s="30"/>
      <c r="W60" s="35"/>
      <c r="X60" s="99"/>
      <c r="Y60" s="101"/>
      <c r="Z60" s="100"/>
      <c r="AA60" s="98"/>
      <c r="AB60" s="60"/>
      <c r="AC60" s="51"/>
    </row>
    <row r="61" spans="1:29" ht="9.75">
      <c r="A61" s="51"/>
      <c r="B61" s="82"/>
      <c r="C61" s="2" t="s">
        <v>54</v>
      </c>
      <c r="D61" s="8"/>
      <c r="E61" s="9"/>
      <c r="F61" s="6">
        <v>46</v>
      </c>
      <c r="G61" s="10"/>
      <c r="H61" s="9"/>
      <c r="I61" s="6">
        <v>46</v>
      </c>
      <c r="J61" s="10"/>
      <c r="K61" s="11">
        <v>2</v>
      </c>
      <c r="L61" s="7"/>
      <c r="M61" s="21"/>
      <c r="N61" s="2" t="s">
        <v>78</v>
      </c>
      <c r="P61" s="12"/>
      <c r="Q61" s="31"/>
      <c r="R61" s="32"/>
      <c r="S61" s="22"/>
      <c r="T61" s="33"/>
      <c r="U61" s="34"/>
      <c r="V61" s="30"/>
      <c r="W61" s="35"/>
      <c r="X61" s="99"/>
      <c r="Y61" s="101"/>
      <c r="Z61" s="100"/>
      <c r="AA61" s="98"/>
      <c r="AB61" s="60"/>
      <c r="AC61" s="51"/>
    </row>
    <row r="62" spans="1:29" ht="9.75">
      <c r="A62" s="51"/>
      <c r="B62" s="82"/>
      <c r="C62" s="2" t="s">
        <v>57</v>
      </c>
      <c r="D62" s="8"/>
      <c r="E62" s="9"/>
      <c r="F62" s="6">
        <v>49</v>
      </c>
      <c r="G62" s="10"/>
      <c r="H62" s="9"/>
      <c r="I62" s="6">
        <v>49</v>
      </c>
      <c r="J62" s="10"/>
      <c r="K62" s="11">
        <v>2</v>
      </c>
      <c r="L62" s="7"/>
      <c r="M62" s="21"/>
      <c r="N62" s="2" t="s">
        <v>78</v>
      </c>
      <c r="P62" s="12"/>
      <c r="Q62" s="31"/>
      <c r="R62" s="32"/>
      <c r="S62" s="22"/>
      <c r="T62" s="33"/>
      <c r="U62" s="34"/>
      <c r="V62" s="30"/>
      <c r="W62" s="35"/>
      <c r="X62" s="99"/>
      <c r="Y62" s="101"/>
      <c r="Z62" s="100"/>
      <c r="AA62" s="98"/>
      <c r="AB62" s="60"/>
      <c r="AC62" s="51"/>
    </row>
    <row r="63" spans="1:29" ht="9.75">
      <c r="A63" s="51"/>
      <c r="B63" s="82"/>
      <c r="C63" s="2" t="s">
        <v>64</v>
      </c>
      <c r="D63" s="8"/>
      <c r="E63" s="9"/>
      <c r="F63" s="6">
        <v>56</v>
      </c>
      <c r="G63" s="10"/>
      <c r="H63" s="9"/>
      <c r="I63" s="6">
        <v>56</v>
      </c>
      <c r="J63" s="10"/>
      <c r="K63" s="11">
        <v>1</v>
      </c>
      <c r="L63" s="7"/>
      <c r="M63" s="21"/>
      <c r="N63" s="2" t="s">
        <v>78</v>
      </c>
      <c r="P63" s="12"/>
      <c r="Q63" s="31"/>
      <c r="R63" s="32"/>
      <c r="S63" s="22"/>
      <c r="T63" s="33"/>
      <c r="U63" s="34"/>
      <c r="V63" s="30"/>
      <c r="W63" s="35"/>
      <c r="X63" s="99"/>
      <c r="Y63" s="101"/>
      <c r="Z63" s="100"/>
      <c r="AA63" s="98"/>
      <c r="AB63" s="60"/>
      <c r="AC63" s="51"/>
    </row>
    <row r="64" spans="1:29" ht="9.75">
      <c r="A64" s="51"/>
      <c r="B64" s="82"/>
      <c r="D64" s="8"/>
      <c r="E64" s="9"/>
      <c r="F64" s="6"/>
      <c r="G64" s="10"/>
      <c r="H64" s="9"/>
      <c r="I64" s="6"/>
      <c r="J64" s="10"/>
      <c r="K64" s="11"/>
      <c r="L64" s="7"/>
      <c r="M64" s="21"/>
      <c r="P64" s="12"/>
      <c r="Q64" s="31"/>
      <c r="R64" s="32"/>
      <c r="S64" s="22"/>
      <c r="T64" s="33"/>
      <c r="U64" s="34"/>
      <c r="V64" s="30"/>
      <c r="W64" s="35"/>
      <c r="X64" s="99"/>
      <c r="Y64" s="101"/>
      <c r="Z64" s="100"/>
      <c r="AA64" s="98"/>
      <c r="AB64" s="60"/>
      <c r="AC64" s="51"/>
    </row>
    <row r="65" spans="1:29" ht="9.75">
      <c r="A65" s="51"/>
      <c r="B65" s="82"/>
      <c r="D65" s="8"/>
      <c r="E65" s="9"/>
      <c r="F65" s="6"/>
      <c r="G65" s="10"/>
      <c r="H65" s="9"/>
      <c r="I65" s="6"/>
      <c r="J65" s="10"/>
      <c r="K65" s="11"/>
      <c r="L65" s="7"/>
      <c r="M65" s="21"/>
      <c r="P65" s="12"/>
      <c r="Q65" s="31"/>
      <c r="R65" s="32"/>
      <c r="S65" s="22"/>
      <c r="T65" s="33"/>
      <c r="U65" s="34"/>
      <c r="V65" s="30"/>
      <c r="W65" s="35"/>
      <c r="X65" s="99"/>
      <c r="Y65" s="101"/>
      <c r="Z65" s="100"/>
      <c r="AA65" s="98"/>
      <c r="AB65" s="60"/>
      <c r="AC65" s="51"/>
    </row>
    <row r="66" spans="1:29" ht="9.75">
      <c r="A66" s="51"/>
      <c r="B66" s="82"/>
      <c r="D66" s="8"/>
      <c r="E66" s="9"/>
      <c r="F66" s="6"/>
      <c r="G66" s="10"/>
      <c r="H66" s="9"/>
      <c r="I66" s="6"/>
      <c r="J66" s="10"/>
      <c r="K66" s="11"/>
      <c r="L66" s="7"/>
      <c r="M66" s="21"/>
      <c r="P66" s="12"/>
      <c r="Q66" s="31"/>
      <c r="R66" s="32"/>
      <c r="S66" s="22"/>
      <c r="T66" s="33"/>
      <c r="U66" s="34"/>
      <c r="V66" s="30"/>
      <c r="W66" s="35"/>
      <c r="X66" s="99"/>
      <c r="Y66" s="101"/>
      <c r="Z66" s="100"/>
      <c r="AA66" s="98"/>
      <c r="AB66" s="60"/>
      <c r="AC66" s="51"/>
    </row>
    <row r="67" spans="1:29" ht="9.75">
      <c r="A67" s="51"/>
      <c r="B67" s="82"/>
      <c r="D67" s="8"/>
      <c r="E67" s="9"/>
      <c r="F67" s="6"/>
      <c r="G67" s="10"/>
      <c r="H67" s="9"/>
      <c r="I67" s="6"/>
      <c r="J67" s="10"/>
      <c r="K67" s="11"/>
      <c r="L67" s="7"/>
      <c r="M67" s="21"/>
      <c r="P67" s="12"/>
      <c r="Q67" s="31"/>
      <c r="R67" s="32"/>
      <c r="S67" s="22"/>
      <c r="T67" s="33"/>
      <c r="U67" s="34"/>
      <c r="V67" s="30"/>
      <c r="W67" s="35"/>
      <c r="X67" s="99"/>
      <c r="Y67" s="101"/>
      <c r="Z67" s="100"/>
      <c r="AA67" s="98"/>
      <c r="AB67" s="60"/>
      <c r="AC67" s="51"/>
    </row>
    <row r="68" spans="1:29" ht="9.75">
      <c r="A68" s="51"/>
      <c r="B68" s="82"/>
      <c r="D68" s="8"/>
      <c r="E68" s="9"/>
      <c r="F68" s="6"/>
      <c r="G68" s="10"/>
      <c r="H68" s="9"/>
      <c r="I68" s="6"/>
      <c r="J68" s="10"/>
      <c r="K68" s="11"/>
      <c r="L68" s="7"/>
      <c r="M68" s="21"/>
      <c r="P68" s="12"/>
      <c r="Q68" s="31"/>
      <c r="R68" s="32"/>
      <c r="S68" s="22"/>
      <c r="T68" s="33"/>
      <c r="U68" s="34"/>
      <c r="V68" s="30"/>
      <c r="W68" s="35"/>
      <c r="X68" s="99"/>
      <c r="Y68" s="101"/>
      <c r="Z68" s="100"/>
      <c r="AA68" s="98"/>
      <c r="AB68" s="60"/>
      <c r="AC68" s="51"/>
    </row>
    <row r="69" spans="1:29" ht="9.75">
      <c r="A69" s="51"/>
      <c r="B69" s="82"/>
      <c r="D69" s="8"/>
      <c r="E69" s="9"/>
      <c r="F69" s="6"/>
      <c r="G69" s="10"/>
      <c r="H69" s="9"/>
      <c r="I69" s="6"/>
      <c r="J69" s="10"/>
      <c r="K69" s="11"/>
      <c r="L69" s="7"/>
      <c r="M69" s="21"/>
      <c r="P69" s="12"/>
      <c r="Q69" s="31"/>
      <c r="R69" s="32"/>
      <c r="S69" s="22"/>
      <c r="T69" s="33"/>
      <c r="U69" s="34"/>
      <c r="V69" s="30"/>
      <c r="W69" s="35"/>
      <c r="X69" s="99"/>
      <c r="Y69" s="101"/>
      <c r="Z69" s="100"/>
      <c r="AA69" s="98"/>
      <c r="AB69" s="60"/>
      <c r="AC69" s="51"/>
    </row>
    <row r="70" spans="1:29" ht="9.75">
      <c r="A70" s="51"/>
      <c r="B70" s="82"/>
      <c r="D70" s="8"/>
      <c r="E70" s="9"/>
      <c r="F70" s="6"/>
      <c r="G70" s="10"/>
      <c r="H70" s="9"/>
      <c r="I70" s="6"/>
      <c r="J70" s="10"/>
      <c r="K70" s="11"/>
      <c r="L70" s="7"/>
      <c r="M70" s="21"/>
      <c r="P70" s="12"/>
      <c r="Q70" s="31"/>
      <c r="R70" s="32"/>
      <c r="S70" s="22"/>
      <c r="T70" s="33"/>
      <c r="U70" s="34"/>
      <c r="V70" s="30"/>
      <c r="W70" s="35"/>
      <c r="X70" s="99"/>
      <c r="Y70" s="101"/>
      <c r="Z70" s="100"/>
      <c r="AA70" s="98"/>
      <c r="AB70" s="60"/>
      <c r="AC70" s="51"/>
    </row>
    <row r="71" spans="1:29" ht="9.75">
      <c r="A71" s="51"/>
      <c r="B71" s="82"/>
      <c r="D71" s="8"/>
      <c r="E71" s="9"/>
      <c r="F71" s="6"/>
      <c r="G71" s="10"/>
      <c r="H71" s="9"/>
      <c r="I71" s="6"/>
      <c r="J71" s="10"/>
      <c r="K71" s="11"/>
      <c r="L71" s="7"/>
      <c r="M71" s="21"/>
      <c r="P71" s="12"/>
      <c r="Q71" s="31"/>
      <c r="R71" s="32"/>
      <c r="S71" s="22"/>
      <c r="T71" s="33"/>
      <c r="U71" s="34"/>
      <c r="V71" s="30"/>
      <c r="W71" s="35"/>
      <c r="X71" s="99"/>
      <c r="Y71" s="101"/>
      <c r="Z71" s="100"/>
      <c r="AA71" s="98"/>
      <c r="AB71" s="60"/>
      <c r="AC71" s="51"/>
    </row>
    <row r="72" spans="1:29" ht="9.75">
      <c r="A72" s="51"/>
      <c r="B72" s="82"/>
      <c r="D72" s="8"/>
      <c r="E72" s="9"/>
      <c r="F72" s="6"/>
      <c r="G72" s="10"/>
      <c r="H72" s="9"/>
      <c r="I72" s="6"/>
      <c r="J72" s="10"/>
      <c r="K72" s="11"/>
      <c r="L72" s="7"/>
      <c r="M72" s="21"/>
      <c r="P72" s="12"/>
      <c r="Q72" s="31"/>
      <c r="R72" s="32"/>
      <c r="S72" s="22"/>
      <c r="T72" s="33"/>
      <c r="U72" s="34"/>
      <c r="V72" s="30"/>
      <c r="W72" s="35"/>
      <c r="X72" s="99"/>
      <c r="Y72" s="101"/>
      <c r="Z72" s="100"/>
      <c r="AA72" s="98"/>
      <c r="AB72" s="60"/>
      <c r="AC72" s="51"/>
    </row>
    <row r="73" spans="1:29" ht="9.75">
      <c r="A73" s="51"/>
      <c r="B73" s="82"/>
      <c r="D73" s="8"/>
      <c r="E73" s="9"/>
      <c r="F73" s="6"/>
      <c r="G73" s="10"/>
      <c r="H73" s="9"/>
      <c r="I73" s="6"/>
      <c r="J73" s="10"/>
      <c r="K73" s="11"/>
      <c r="L73" s="7"/>
      <c r="M73" s="21"/>
      <c r="P73" s="12"/>
      <c r="Q73" s="31"/>
      <c r="R73" s="32"/>
      <c r="S73" s="22"/>
      <c r="T73" s="33"/>
      <c r="U73" s="34"/>
      <c r="V73" s="30"/>
      <c r="W73" s="35"/>
      <c r="X73" s="99"/>
      <c r="Y73" s="101"/>
      <c r="Z73" s="100"/>
      <c r="AA73" s="98"/>
      <c r="AB73" s="60"/>
      <c r="AC73" s="51"/>
    </row>
    <row r="74" spans="1:29" ht="9.75">
      <c r="A74" s="51"/>
      <c r="B74" s="82"/>
      <c r="D74" s="8"/>
      <c r="E74" s="9"/>
      <c r="F74" s="6"/>
      <c r="G74" s="10"/>
      <c r="H74" s="9"/>
      <c r="I74" s="6"/>
      <c r="J74" s="10"/>
      <c r="K74" s="11"/>
      <c r="L74" s="7"/>
      <c r="M74" s="21"/>
      <c r="P74" s="12"/>
      <c r="Q74" s="31"/>
      <c r="R74" s="32"/>
      <c r="S74" s="22"/>
      <c r="T74" s="33"/>
      <c r="U74" s="34"/>
      <c r="V74" s="30"/>
      <c r="W74" s="35"/>
      <c r="X74" s="99"/>
      <c r="Y74" s="101"/>
      <c r="Z74" s="100"/>
      <c r="AA74" s="98"/>
      <c r="AB74" s="60"/>
      <c r="AC74" s="51"/>
    </row>
    <row r="75" spans="1:29" ht="9.75">
      <c r="A75" s="51"/>
      <c r="B75" s="82"/>
      <c r="D75" s="8"/>
      <c r="E75" s="9"/>
      <c r="F75" s="6"/>
      <c r="G75" s="10"/>
      <c r="H75" s="9"/>
      <c r="I75" s="6"/>
      <c r="J75" s="10"/>
      <c r="K75" s="11"/>
      <c r="L75" s="7"/>
      <c r="M75" s="21"/>
      <c r="P75" s="12"/>
      <c r="Q75" s="31"/>
      <c r="R75" s="32"/>
      <c r="S75" s="22"/>
      <c r="T75" s="33"/>
      <c r="U75" s="34"/>
      <c r="V75" s="30"/>
      <c r="W75" s="35"/>
      <c r="X75" s="99"/>
      <c r="Y75" s="101"/>
      <c r="Z75" s="100"/>
      <c r="AA75" s="98"/>
      <c r="AB75" s="60"/>
      <c r="AC75" s="51"/>
    </row>
    <row r="76" spans="1:29" ht="9.75">
      <c r="A76" s="51"/>
      <c r="B76" s="82"/>
      <c r="D76" s="8"/>
      <c r="E76" s="9"/>
      <c r="F76" s="6"/>
      <c r="G76" s="10"/>
      <c r="H76" s="9"/>
      <c r="I76" s="6"/>
      <c r="J76" s="10"/>
      <c r="K76" s="11"/>
      <c r="L76" s="7"/>
      <c r="M76" s="21"/>
      <c r="P76" s="12"/>
      <c r="Q76" s="31"/>
      <c r="R76" s="32"/>
      <c r="S76" s="22"/>
      <c r="T76" s="33"/>
      <c r="U76" s="34"/>
      <c r="V76" s="30"/>
      <c r="W76" s="35"/>
      <c r="X76" s="99"/>
      <c r="Y76" s="101"/>
      <c r="Z76" s="100"/>
      <c r="AA76" s="98"/>
      <c r="AB76" s="60"/>
      <c r="AC76" s="51"/>
    </row>
    <row r="77" spans="1:29" ht="9.75">
      <c r="A77" s="51"/>
      <c r="B77" s="82"/>
      <c r="D77" s="8"/>
      <c r="E77" s="9"/>
      <c r="F77" s="6"/>
      <c r="G77" s="10"/>
      <c r="H77" s="9"/>
      <c r="I77" s="6"/>
      <c r="J77" s="10"/>
      <c r="K77" s="11"/>
      <c r="L77" s="7"/>
      <c r="M77" s="21"/>
      <c r="P77" s="12"/>
      <c r="Q77" s="31"/>
      <c r="R77" s="32"/>
      <c r="S77" s="22"/>
      <c r="T77" s="33"/>
      <c r="U77" s="34"/>
      <c r="V77" s="30"/>
      <c r="W77" s="35"/>
      <c r="X77" s="99"/>
      <c r="Y77" s="101"/>
      <c r="Z77" s="100"/>
      <c r="AA77" s="98"/>
      <c r="AB77" s="60"/>
      <c r="AC77" s="51"/>
    </row>
    <row r="78" spans="1:29" ht="9.75">
      <c r="A78" s="51"/>
      <c r="B78" s="82"/>
      <c r="D78" s="8"/>
      <c r="E78" s="9"/>
      <c r="F78" s="6"/>
      <c r="G78" s="10"/>
      <c r="H78" s="9"/>
      <c r="I78" s="6"/>
      <c r="J78" s="10"/>
      <c r="K78" s="11"/>
      <c r="L78" s="7"/>
      <c r="M78" s="21"/>
      <c r="P78" s="12"/>
      <c r="Q78" s="31"/>
      <c r="R78" s="32"/>
      <c r="S78" s="22"/>
      <c r="T78" s="33"/>
      <c r="U78" s="34"/>
      <c r="V78" s="30"/>
      <c r="W78" s="35"/>
      <c r="X78" s="99"/>
      <c r="Y78" s="101"/>
      <c r="Z78" s="100"/>
      <c r="AA78" s="98"/>
      <c r="AB78" s="60"/>
      <c r="AC78" s="51"/>
    </row>
    <row r="79" spans="1:29" ht="9.75">
      <c r="A79" s="51"/>
      <c r="B79" s="82"/>
      <c r="D79" s="8"/>
      <c r="E79" s="9"/>
      <c r="F79" s="6"/>
      <c r="G79" s="10"/>
      <c r="H79" s="9"/>
      <c r="I79" s="6"/>
      <c r="J79" s="10"/>
      <c r="K79" s="11"/>
      <c r="L79" s="7"/>
      <c r="M79" s="21"/>
      <c r="P79" s="12"/>
      <c r="Q79" s="31"/>
      <c r="R79" s="32"/>
      <c r="S79" s="22"/>
      <c r="T79" s="33"/>
      <c r="U79" s="34"/>
      <c r="V79" s="30"/>
      <c r="W79" s="35"/>
      <c r="X79" s="99"/>
      <c r="Y79" s="101"/>
      <c r="Z79" s="100"/>
      <c r="AA79" s="98"/>
      <c r="AB79" s="60"/>
      <c r="AC79" s="51"/>
    </row>
    <row r="80" spans="1:29" ht="9.75">
      <c r="A80" s="51"/>
      <c r="B80" s="82"/>
      <c r="D80" s="8"/>
      <c r="E80" s="9"/>
      <c r="F80" s="6"/>
      <c r="G80" s="10"/>
      <c r="H80" s="9"/>
      <c r="I80" s="6"/>
      <c r="J80" s="10"/>
      <c r="K80" s="11"/>
      <c r="L80" s="7"/>
      <c r="M80" s="21"/>
      <c r="P80" s="12"/>
      <c r="Q80" s="31"/>
      <c r="R80" s="32"/>
      <c r="S80" s="22"/>
      <c r="T80" s="33"/>
      <c r="U80" s="34"/>
      <c r="V80" s="30"/>
      <c r="W80" s="35"/>
      <c r="X80" s="99"/>
      <c r="Y80" s="101"/>
      <c r="Z80" s="100"/>
      <c r="AA80" s="98"/>
      <c r="AB80" s="60"/>
      <c r="AC80" s="51"/>
    </row>
    <row r="81" spans="1:29" ht="9.75">
      <c r="A81" s="51"/>
      <c r="B81" s="82"/>
      <c r="D81" s="8"/>
      <c r="E81" s="9"/>
      <c r="F81" s="6"/>
      <c r="G81" s="10"/>
      <c r="H81" s="9"/>
      <c r="I81" s="6"/>
      <c r="J81" s="10"/>
      <c r="K81" s="11"/>
      <c r="L81" s="7"/>
      <c r="M81" s="21"/>
      <c r="P81" s="12"/>
      <c r="Q81" s="31"/>
      <c r="R81" s="32"/>
      <c r="S81" s="22"/>
      <c r="T81" s="33"/>
      <c r="U81" s="34"/>
      <c r="V81" s="30"/>
      <c r="W81" s="35"/>
      <c r="X81" s="99"/>
      <c r="Y81" s="101"/>
      <c r="Z81" s="100"/>
      <c r="AA81" s="98"/>
      <c r="AB81" s="60"/>
      <c r="AC81" s="51"/>
    </row>
    <row r="82" spans="1:29" ht="9.75">
      <c r="A82" s="51"/>
      <c r="B82" s="82"/>
      <c r="D82" s="8"/>
      <c r="E82" s="9"/>
      <c r="F82" s="6"/>
      <c r="G82" s="10"/>
      <c r="H82" s="9"/>
      <c r="I82" s="6"/>
      <c r="J82" s="10"/>
      <c r="K82" s="11"/>
      <c r="L82" s="7"/>
      <c r="M82" s="21"/>
      <c r="P82" s="12"/>
      <c r="Q82" s="31"/>
      <c r="R82" s="32"/>
      <c r="S82" s="22"/>
      <c r="T82" s="33"/>
      <c r="U82" s="34"/>
      <c r="V82" s="30"/>
      <c r="W82" s="35"/>
      <c r="X82" s="99"/>
      <c r="Y82" s="101"/>
      <c r="Z82" s="100"/>
      <c r="AA82" s="98"/>
      <c r="AB82" s="60"/>
      <c r="AC82" s="51"/>
    </row>
    <row r="83" spans="1:29" ht="9.75">
      <c r="A83" s="51"/>
      <c r="B83" s="82"/>
      <c r="D83" s="8"/>
      <c r="E83" s="9"/>
      <c r="F83" s="6"/>
      <c r="G83" s="10"/>
      <c r="H83" s="9"/>
      <c r="I83" s="6"/>
      <c r="J83" s="10"/>
      <c r="K83" s="11"/>
      <c r="L83" s="7"/>
      <c r="M83" s="21"/>
      <c r="P83" s="12"/>
      <c r="Q83" s="31"/>
      <c r="R83" s="32"/>
      <c r="S83" s="22"/>
      <c r="T83" s="33"/>
      <c r="U83" s="34"/>
      <c r="V83" s="30"/>
      <c r="W83" s="35"/>
      <c r="X83" s="99"/>
      <c r="Y83" s="101"/>
      <c r="Z83" s="100"/>
      <c r="AA83" s="98"/>
      <c r="AB83" s="60"/>
      <c r="AC83" s="51"/>
    </row>
    <row r="84" spans="1:29" ht="9.75">
      <c r="A84" s="51"/>
      <c r="B84" s="82"/>
      <c r="D84" s="8"/>
      <c r="E84" s="9"/>
      <c r="F84" s="6"/>
      <c r="G84" s="10"/>
      <c r="H84" s="9"/>
      <c r="I84" s="6"/>
      <c r="J84" s="10"/>
      <c r="K84" s="11"/>
      <c r="L84" s="7"/>
      <c r="M84" s="21"/>
      <c r="P84" s="12"/>
      <c r="Q84" s="31"/>
      <c r="R84" s="32"/>
      <c r="S84" s="22"/>
      <c r="T84" s="33"/>
      <c r="U84" s="34"/>
      <c r="V84" s="30"/>
      <c r="W84" s="35"/>
      <c r="X84" s="99"/>
      <c r="Y84" s="101"/>
      <c r="Z84" s="100"/>
      <c r="AA84" s="98"/>
      <c r="AB84" s="60"/>
      <c r="AC84" s="51"/>
    </row>
    <row r="85" spans="1:29" ht="9.75">
      <c r="A85" s="51"/>
      <c r="B85" s="82"/>
      <c r="D85" s="8"/>
      <c r="E85" s="9"/>
      <c r="F85" s="6"/>
      <c r="G85" s="10"/>
      <c r="H85" s="9"/>
      <c r="I85" s="6"/>
      <c r="J85" s="10"/>
      <c r="K85" s="11"/>
      <c r="L85" s="7"/>
      <c r="M85" s="21"/>
      <c r="P85" s="12"/>
      <c r="Q85" s="31"/>
      <c r="R85" s="32"/>
      <c r="S85" s="22"/>
      <c r="T85" s="33"/>
      <c r="U85" s="34"/>
      <c r="V85" s="30"/>
      <c r="W85" s="35"/>
      <c r="X85" s="99"/>
      <c r="Y85" s="101"/>
      <c r="Z85" s="100"/>
      <c r="AA85" s="98"/>
      <c r="AB85" s="60"/>
      <c r="AC85" s="51"/>
    </row>
    <row r="86" spans="1:29" ht="9.75">
      <c r="A86" s="51"/>
      <c r="B86" s="82"/>
      <c r="D86" s="8"/>
      <c r="E86" s="9"/>
      <c r="F86" s="6"/>
      <c r="G86" s="10"/>
      <c r="H86" s="9"/>
      <c r="I86" s="6"/>
      <c r="J86" s="10"/>
      <c r="K86" s="11"/>
      <c r="L86" s="7"/>
      <c r="M86" s="21"/>
      <c r="P86" s="12"/>
      <c r="Q86" s="31"/>
      <c r="R86" s="32"/>
      <c r="S86" s="22"/>
      <c r="T86" s="33"/>
      <c r="U86" s="34"/>
      <c r="V86" s="30"/>
      <c r="W86" s="35"/>
      <c r="X86" s="99"/>
      <c r="Y86" s="101"/>
      <c r="Z86" s="100"/>
      <c r="AA86" s="98"/>
      <c r="AB86" s="60"/>
      <c r="AC86" s="51"/>
    </row>
    <row r="87" spans="1:29" ht="9.75">
      <c r="A87" s="51"/>
      <c r="B87" s="82"/>
      <c r="D87" s="8"/>
      <c r="E87" s="9"/>
      <c r="F87" s="6"/>
      <c r="G87" s="10"/>
      <c r="H87" s="9"/>
      <c r="I87" s="6"/>
      <c r="J87" s="10"/>
      <c r="K87" s="11"/>
      <c r="L87" s="7"/>
      <c r="M87" s="21"/>
      <c r="P87" s="12"/>
      <c r="Q87" s="31"/>
      <c r="R87" s="32"/>
      <c r="S87" s="22"/>
      <c r="T87" s="33"/>
      <c r="U87" s="34"/>
      <c r="V87" s="30"/>
      <c r="W87" s="35"/>
      <c r="X87" s="99"/>
      <c r="Y87" s="101"/>
      <c r="Z87" s="100"/>
      <c r="AA87" s="98"/>
      <c r="AB87" s="60"/>
      <c r="AC87" s="51"/>
    </row>
    <row r="88" spans="1:29" ht="9.75">
      <c r="A88" s="51"/>
      <c r="B88" s="82"/>
      <c r="D88" s="8"/>
      <c r="E88" s="9"/>
      <c r="F88" s="6"/>
      <c r="G88" s="10"/>
      <c r="H88" s="9"/>
      <c r="I88" s="6"/>
      <c r="J88" s="10"/>
      <c r="K88" s="11"/>
      <c r="L88" s="7"/>
      <c r="M88" s="21"/>
      <c r="P88" s="12"/>
      <c r="Q88" s="31"/>
      <c r="R88" s="32"/>
      <c r="S88" s="22"/>
      <c r="T88" s="33"/>
      <c r="U88" s="34"/>
      <c r="V88" s="30"/>
      <c r="W88" s="35"/>
      <c r="X88" s="99"/>
      <c r="Y88" s="101"/>
      <c r="Z88" s="100"/>
      <c r="AA88" s="98"/>
      <c r="AB88" s="60"/>
      <c r="AC88" s="51"/>
    </row>
    <row r="89" spans="1:29" ht="9.75">
      <c r="A89" s="51"/>
      <c r="B89" s="82"/>
      <c r="D89" s="8"/>
      <c r="E89" s="9"/>
      <c r="F89" s="6"/>
      <c r="G89" s="10"/>
      <c r="H89" s="9"/>
      <c r="I89" s="6"/>
      <c r="J89" s="10"/>
      <c r="K89" s="11"/>
      <c r="L89" s="7"/>
      <c r="M89" s="21"/>
      <c r="P89" s="12"/>
      <c r="Q89" s="31"/>
      <c r="R89" s="32"/>
      <c r="S89" s="22"/>
      <c r="T89" s="33"/>
      <c r="U89" s="34"/>
      <c r="V89" s="30"/>
      <c r="W89" s="35"/>
      <c r="X89" s="99"/>
      <c r="Y89" s="101"/>
      <c r="Z89" s="100"/>
      <c r="AA89" s="98"/>
      <c r="AB89" s="60"/>
      <c r="AC89" s="51"/>
    </row>
    <row r="90" spans="1:29" ht="9.75">
      <c r="A90" s="51"/>
      <c r="B90" s="82"/>
      <c r="D90" s="8"/>
      <c r="E90" s="9"/>
      <c r="F90" s="6"/>
      <c r="G90" s="10"/>
      <c r="H90" s="9"/>
      <c r="I90" s="6"/>
      <c r="J90" s="10"/>
      <c r="K90" s="11"/>
      <c r="L90" s="7"/>
      <c r="M90" s="21"/>
      <c r="P90" s="12"/>
      <c r="Q90" s="31"/>
      <c r="R90" s="32"/>
      <c r="S90" s="22"/>
      <c r="T90" s="33"/>
      <c r="U90" s="34"/>
      <c r="V90" s="30"/>
      <c r="W90" s="35"/>
      <c r="X90" s="99"/>
      <c r="Y90" s="101"/>
      <c r="Z90" s="100"/>
      <c r="AA90" s="98"/>
      <c r="AB90" s="60"/>
      <c r="AC90" s="51"/>
    </row>
    <row r="91" spans="1:29" ht="9.75">
      <c r="A91" s="51"/>
      <c r="B91" s="82"/>
      <c r="D91" s="8"/>
      <c r="E91" s="9"/>
      <c r="F91" s="6"/>
      <c r="G91" s="10"/>
      <c r="H91" s="9"/>
      <c r="I91" s="6"/>
      <c r="J91" s="10"/>
      <c r="K91" s="11"/>
      <c r="L91" s="7"/>
      <c r="M91" s="21"/>
      <c r="P91" s="12"/>
      <c r="Q91" s="31"/>
      <c r="R91" s="32"/>
      <c r="S91" s="22"/>
      <c r="T91" s="33"/>
      <c r="U91" s="34"/>
      <c r="V91" s="30"/>
      <c r="W91" s="35"/>
      <c r="X91" s="99"/>
      <c r="Y91" s="101"/>
      <c r="Z91" s="100"/>
      <c r="AA91" s="98"/>
      <c r="AB91" s="60"/>
      <c r="AC91" s="51"/>
    </row>
    <row r="92" spans="1:29" ht="9.75">
      <c r="A92" s="51"/>
      <c r="B92" s="82"/>
      <c r="D92" s="8"/>
      <c r="E92" s="9"/>
      <c r="F92" s="6"/>
      <c r="G92" s="10"/>
      <c r="H92" s="9"/>
      <c r="I92" s="6"/>
      <c r="J92" s="10"/>
      <c r="K92" s="11"/>
      <c r="L92" s="7"/>
      <c r="M92" s="21"/>
      <c r="P92" s="12"/>
      <c r="Q92" s="31"/>
      <c r="R92" s="32"/>
      <c r="S92" s="22"/>
      <c r="T92" s="33"/>
      <c r="U92" s="34"/>
      <c r="V92" s="30"/>
      <c r="W92" s="35"/>
      <c r="X92" s="99"/>
      <c r="Y92" s="101"/>
      <c r="Z92" s="100"/>
      <c r="AA92" s="98"/>
      <c r="AB92" s="60"/>
      <c r="AC92" s="51"/>
    </row>
    <row r="93" spans="1:29" ht="9.75">
      <c r="A93" s="51"/>
      <c r="B93" s="82"/>
      <c r="D93" s="8"/>
      <c r="E93" s="9"/>
      <c r="F93" s="6"/>
      <c r="G93" s="10"/>
      <c r="H93" s="9"/>
      <c r="I93" s="6"/>
      <c r="J93" s="10"/>
      <c r="K93" s="11"/>
      <c r="L93" s="7"/>
      <c r="M93" s="21"/>
      <c r="P93" s="12"/>
      <c r="Q93" s="31"/>
      <c r="R93" s="32"/>
      <c r="S93" s="22"/>
      <c r="T93" s="33"/>
      <c r="U93" s="34"/>
      <c r="V93" s="30"/>
      <c r="W93" s="35"/>
      <c r="X93" s="99"/>
      <c r="Y93" s="101"/>
      <c r="Z93" s="100"/>
      <c r="AA93" s="98"/>
      <c r="AB93" s="60"/>
      <c r="AC93" s="51"/>
    </row>
    <row r="94" spans="1:29" ht="9.75">
      <c r="A94" s="51"/>
      <c r="B94" s="82"/>
      <c r="D94" s="8"/>
      <c r="E94" s="9"/>
      <c r="F94" s="6"/>
      <c r="G94" s="10"/>
      <c r="H94" s="9"/>
      <c r="I94" s="6"/>
      <c r="J94" s="10"/>
      <c r="K94" s="11"/>
      <c r="L94" s="7"/>
      <c r="M94" s="21"/>
      <c r="P94" s="12"/>
      <c r="Q94" s="31"/>
      <c r="R94" s="32"/>
      <c r="S94" s="22"/>
      <c r="T94" s="33"/>
      <c r="U94" s="34"/>
      <c r="V94" s="30"/>
      <c r="W94" s="35"/>
      <c r="X94" s="99"/>
      <c r="Y94" s="101"/>
      <c r="Z94" s="100"/>
      <c r="AA94" s="98"/>
      <c r="AB94" s="60"/>
      <c r="AC94" s="51"/>
    </row>
    <row r="95" spans="1:29" ht="9.75">
      <c r="A95" s="51"/>
      <c r="B95" s="82"/>
      <c r="D95" s="8"/>
      <c r="E95" s="9"/>
      <c r="F95" s="6"/>
      <c r="G95" s="10"/>
      <c r="H95" s="9"/>
      <c r="I95" s="6"/>
      <c r="J95" s="10"/>
      <c r="K95" s="11"/>
      <c r="L95" s="7"/>
      <c r="M95" s="21"/>
      <c r="P95" s="12"/>
      <c r="Q95" s="31"/>
      <c r="R95" s="32"/>
      <c r="S95" s="22"/>
      <c r="T95" s="33"/>
      <c r="U95" s="34"/>
      <c r="V95" s="30"/>
      <c r="W95" s="35"/>
      <c r="X95" s="99"/>
      <c r="Y95" s="101"/>
      <c r="Z95" s="100"/>
      <c r="AA95" s="98"/>
      <c r="AB95" s="60"/>
      <c r="AC95" s="51"/>
    </row>
    <row r="96" spans="1:29" ht="9.75">
      <c r="A96" s="51"/>
      <c r="B96" s="82"/>
      <c r="D96" s="8"/>
      <c r="E96" s="9"/>
      <c r="F96" s="6"/>
      <c r="G96" s="10"/>
      <c r="H96" s="9"/>
      <c r="I96" s="6"/>
      <c r="J96" s="10"/>
      <c r="K96" s="11"/>
      <c r="L96" s="7"/>
      <c r="M96" s="21"/>
      <c r="P96" s="12"/>
      <c r="Q96" s="31"/>
      <c r="R96" s="32"/>
      <c r="S96" s="22"/>
      <c r="T96" s="33"/>
      <c r="U96" s="34"/>
      <c r="V96" s="30"/>
      <c r="W96" s="35"/>
      <c r="X96" s="99"/>
      <c r="Y96" s="101"/>
      <c r="Z96" s="100"/>
      <c r="AA96" s="98"/>
      <c r="AB96" s="60"/>
      <c r="AC96" s="51"/>
    </row>
    <row r="97" spans="1:29" ht="9.75">
      <c r="A97" s="51"/>
      <c r="B97" s="82"/>
      <c r="D97" s="8"/>
      <c r="E97" s="9"/>
      <c r="F97" s="6"/>
      <c r="G97" s="10"/>
      <c r="H97" s="9"/>
      <c r="I97" s="6"/>
      <c r="J97" s="10"/>
      <c r="K97" s="11"/>
      <c r="L97" s="7"/>
      <c r="M97" s="21"/>
      <c r="P97" s="12"/>
      <c r="Q97" s="31"/>
      <c r="R97" s="32"/>
      <c r="S97" s="22"/>
      <c r="T97" s="33"/>
      <c r="U97" s="34"/>
      <c r="V97" s="30"/>
      <c r="W97" s="35"/>
      <c r="X97" s="99"/>
      <c r="Y97" s="101"/>
      <c r="Z97" s="100"/>
      <c r="AA97" s="98"/>
      <c r="AB97" s="60"/>
      <c r="AC97" s="51"/>
    </row>
    <row r="98" spans="1:29" ht="9.75">
      <c r="A98" s="51"/>
      <c r="B98" s="82"/>
      <c r="D98" s="8"/>
      <c r="E98" s="9"/>
      <c r="F98" s="6"/>
      <c r="G98" s="10"/>
      <c r="H98" s="9"/>
      <c r="I98" s="6"/>
      <c r="J98" s="10"/>
      <c r="K98" s="11"/>
      <c r="L98" s="7"/>
      <c r="M98" s="21"/>
      <c r="P98" s="12"/>
      <c r="Q98" s="31"/>
      <c r="R98" s="32"/>
      <c r="S98" s="22"/>
      <c r="T98" s="33"/>
      <c r="U98" s="34"/>
      <c r="V98" s="30"/>
      <c r="W98" s="35"/>
      <c r="X98" s="99"/>
      <c r="Y98" s="101"/>
      <c r="Z98" s="100"/>
      <c r="AA98" s="98"/>
      <c r="AB98" s="60"/>
      <c r="AC98" s="51"/>
    </row>
    <row r="99" spans="1:29" ht="9.75">
      <c r="A99" s="51"/>
      <c r="B99" s="82"/>
      <c r="D99" s="8"/>
      <c r="E99" s="9"/>
      <c r="F99" s="6"/>
      <c r="G99" s="10"/>
      <c r="H99" s="9"/>
      <c r="I99" s="6"/>
      <c r="J99" s="10"/>
      <c r="K99" s="11"/>
      <c r="L99" s="7"/>
      <c r="M99" s="21"/>
      <c r="P99" s="12"/>
      <c r="Q99" s="31"/>
      <c r="R99" s="32"/>
      <c r="S99" s="22"/>
      <c r="T99" s="33"/>
      <c r="U99" s="34"/>
      <c r="V99" s="30"/>
      <c r="W99" s="35"/>
      <c r="X99" s="99"/>
      <c r="Y99" s="101"/>
      <c r="Z99" s="100"/>
      <c r="AA99" s="98"/>
      <c r="AB99" s="60"/>
      <c r="AC99" s="51"/>
    </row>
    <row r="100" spans="1:29" ht="9.75">
      <c r="A100" s="51"/>
      <c r="B100" s="82"/>
      <c r="D100" s="8"/>
      <c r="E100" s="9"/>
      <c r="F100" s="6"/>
      <c r="G100" s="10"/>
      <c r="H100" s="9"/>
      <c r="I100" s="6"/>
      <c r="J100" s="10"/>
      <c r="K100" s="11"/>
      <c r="L100" s="7"/>
      <c r="M100" s="21"/>
      <c r="P100" s="12"/>
      <c r="Q100" s="31"/>
      <c r="R100" s="32"/>
      <c r="S100" s="22"/>
      <c r="T100" s="33"/>
      <c r="U100" s="34"/>
      <c r="V100" s="30"/>
      <c r="W100" s="35"/>
      <c r="X100" s="99"/>
      <c r="Y100" s="101"/>
      <c r="Z100" s="100"/>
      <c r="AA100" s="98"/>
      <c r="AB100" s="60"/>
      <c r="AC100" s="51"/>
    </row>
    <row r="101" spans="1:29" ht="9.75">
      <c r="A101" s="51"/>
      <c r="B101" s="82"/>
      <c r="D101" s="8"/>
      <c r="E101" s="9"/>
      <c r="F101" s="6"/>
      <c r="G101" s="10"/>
      <c r="H101" s="9"/>
      <c r="I101" s="6"/>
      <c r="J101" s="10"/>
      <c r="K101" s="11"/>
      <c r="L101" s="7"/>
      <c r="M101" s="21"/>
      <c r="P101" s="12"/>
      <c r="Q101" s="31"/>
      <c r="R101" s="32"/>
      <c r="S101" s="22"/>
      <c r="T101" s="33"/>
      <c r="U101" s="34"/>
      <c r="V101" s="30"/>
      <c r="W101" s="35"/>
      <c r="X101" s="99"/>
      <c r="Y101" s="101"/>
      <c r="Z101" s="100"/>
      <c r="AA101" s="98"/>
      <c r="AB101" s="60"/>
      <c r="AC101" s="51"/>
    </row>
    <row r="102" spans="1:29" ht="9.75">
      <c r="A102" s="51"/>
      <c r="B102" s="82"/>
      <c r="D102" s="8"/>
      <c r="E102" s="9"/>
      <c r="F102" s="6"/>
      <c r="G102" s="10"/>
      <c r="H102" s="9"/>
      <c r="I102" s="6"/>
      <c r="J102" s="10"/>
      <c r="K102" s="11"/>
      <c r="L102" s="7"/>
      <c r="M102" s="21"/>
      <c r="P102" s="12"/>
      <c r="Q102" s="31"/>
      <c r="R102" s="32"/>
      <c r="S102" s="22"/>
      <c r="T102" s="33"/>
      <c r="U102" s="34"/>
      <c r="V102" s="30"/>
      <c r="W102" s="35"/>
      <c r="X102" s="99"/>
      <c r="Y102" s="101"/>
      <c r="Z102" s="100"/>
      <c r="AA102" s="98"/>
      <c r="AB102" s="60"/>
      <c r="AC102" s="51"/>
    </row>
    <row r="103" spans="1:29" ht="9.75">
      <c r="A103" s="51"/>
      <c r="B103" s="82"/>
      <c r="D103" s="8"/>
      <c r="E103" s="9"/>
      <c r="F103" s="6"/>
      <c r="G103" s="10"/>
      <c r="H103" s="9"/>
      <c r="I103" s="6"/>
      <c r="J103" s="10"/>
      <c r="K103" s="11"/>
      <c r="L103" s="7"/>
      <c r="M103" s="21"/>
      <c r="P103" s="12"/>
      <c r="Q103" s="31"/>
      <c r="R103" s="32"/>
      <c r="S103" s="22"/>
      <c r="T103" s="33"/>
      <c r="U103" s="34"/>
      <c r="V103" s="30"/>
      <c r="W103" s="35"/>
      <c r="X103" s="99"/>
      <c r="Y103" s="101"/>
      <c r="Z103" s="100"/>
      <c r="AA103" s="98"/>
      <c r="AB103" s="60"/>
      <c r="AC103" s="51"/>
    </row>
    <row r="104" spans="1:29" ht="9.75">
      <c r="A104" s="51"/>
      <c r="B104" s="82"/>
      <c r="D104" s="8"/>
      <c r="E104" s="9"/>
      <c r="F104" s="6"/>
      <c r="G104" s="10"/>
      <c r="H104" s="9"/>
      <c r="I104" s="6"/>
      <c r="J104" s="10"/>
      <c r="K104" s="11"/>
      <c r="L104" s="7"/>
      <c r="M104" s="21"/>
      <c r="P104" s="12"/>
      <c r="Q104" s="31"/>
      <c r="R104" s="32"/>
      <c r="S104" s="22"/>
      <c r="T104" s="33"/>
      <c r="U104" s="34"/>
      <c r="V104" s="30"/>
      <c r="W104" s="35"/>
      <c r="X104" s="99"/>
      <c r="Y104" s="101"/>
      <c r="Z104" s="100"/>
      <c r="AA104" s="98"/>
      <c r="AB104" s="60"/>
      <c r="AC104" s="51"/>
    </row>
    <row r="105" spans="1:29" ht="9.75">
      <c r="A105" s="51"/>
      <c r="B105" s="82"/>
      <c r="D105" s="8"/>
      <c r="E105" s="9"/>
      <c r="F105" s="6"/>
      <c r="G105" s="10"/>
      <c r="H105" s="9"/>
      <c r="I105" s="6"/>
      <c r="J105" s="10"/>
      <c r="K105" s="11"/>
      <c r="L105" s="7"/>
      <c r="M105" s="21"/>
      <c r="P105" s="12"/>
      <c r="Q105" s="31"/>
      <c r="R105" s="32"/>
      <c r="S105" s="22"/>
      <c r="T105" s="33"/>
      <c r="U105" s="34"/>
      <c r="V105" s="30"/>
      <c r="W105" s="35"/>
      <c r="X105" s="99"/>
      <c r="Y105" s="101"/>
      <c r="Z105" s="100"/>
      <c r="AA105" s="98"/>
      <c r="AB105" s="60"/>
      <c r="AC105" s="51"/>
    </row>
    <row r="106" spans="1:29" ht="9.75">
      <c r="A106" s="51"/>
      <c r="B106" s="82"/>
      <c r="D106" s="8"/>
      <c r="E106" s="9"/>
      <c r="F106" s="6"/>
      <c r="G106" s="10"/>
      <c r="H106" s="9"/>
      <c r="I106" s="6"/>
      <c r="J106" s="10"/>
      <c r="K106" s="11"/>
      <c r="L106" s="7"/>
      <c r="M106" s="21"/>
      <c r="P106" s="12"/>
      <c r="Q106" s="31"/>
      <c r="R106" s="32"/>
      <c r="S106" s="22"/>
      <c r="T106" s="33"/>
      <c r="U106" s="34"/>
      <c r="V106" s="30"/>
      <c r="W106" s="35"/>
      <c r="X106" s="99"/>
      <c r="Y106" s="101"/>
      <c r="Z106" s="100"/>
      <c r="AA106" s="98"/>
      <c r="AB106" s="60"/>
      <c r="AC106" s="51"/>
    </row>
    <row r="107" spans="1:29" ht="9.75">
      <c r="A107" s="51"/>
      <c r="B107" s="83"/>
      <c r="C107" s="64"/>
      <c r="D107" s="66"/>
      <c r="E107" s="67"/>
      <c r="F107" s="68"/>
      <c r="G107" s="69"/>
      <c r="H107" s="67"/>
      <c r="I107" s="68"/>
      <c r="J107" s="69"/>
      <c r="K107" s="70"/>
      <c r="L107" s="65"/>
      <c r="M107" s="71"/>
      <c r="O107" s="64"/>
      <c r="P107" s="72"/>
      <c r="Q107" s="73"/>
      <c r="R107" s="74"/>
      <c r="S107" s="75"/>
      <c r="T107" s="76"/>
      <c r="U107" s="77"/>
      <c r="V107" s="78"/>
      <c r="W107" s="79"/>
      <c r="X107" s="99"/>
      <c r="Y107" s="101"/>
      <c r="Z107" s="100"/>
      <c r="AA107" s="98"/>
      <c r="AB107" s="80"/>
      <c r="AC107" s="51"/>
    </row>
    <row r="108" spans="1:30" s="62" customFormat="1" ht="9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6"/>
      <c r="L108" s="51"/>
      <c r="M108" s="51"/>
      <c r="N108" s="51"/>
      <c r="O108" s="51"/>
      <c r="P108" s="56"/>
      <c r="Q108" s="56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63"/>
    </row>
    <row r="109" spans="1:28" ht="9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54"/>
      <c r="L109" s="39"/>
      <c r="M109" s="39"/>
      <c r="N109" s="39"/>
      <c r="O109" s="39"/>
      <c r="P109" s="54"/>
      <c r="Q109" s="55"/>
      <c r="R109" s="39"/>
      <c r="S109" s="39"/>
      <c r="T109" s="39"/>
      <c r="U109" s="39"/>
      <c r="V109" s="39"/>
      <c r="W109" s="39"/>
      <c r="X109" s="39"/>
      <c r="Y109" s="39"/>
      <c r="Z109" s="39"/>
      <c r="AA109" s="81"/>
      <c r="AB109" s="81"/>
    </row>
  </sheetData>
  <sheetProtection password="CC80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D109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3.140625" style="2" customWidth="1"/>
    <col min="2" max="2" width="3.00390625" style="2" customWidth="1"/>
    <col min="3" max="3" width="15.00390625" style="2" customWidth="1"/>
    <col min="4" max="4" width="8.8515625" style="2" customWidth="1"/>
    <col min="5" max="6" width="7.421875" style="2" customWidth="1"/>
    <col min="7" max="7" width="3.7109375" style="2" customWidth="1"/>
    <col min="8" max="9" width="7.421875" style="2" customWidth="1"/>
    <col min="10" max="10" width="3.7109375" style="2" customWidth="1"/>
    <col min="11" max="11" width="8.8515625" style="6" customWidth="1"/>
    <col min="12" max="12" width="3.7109375" style="2" customWidth="1"/>
    <col min="13" max="14" width="11.57421875" style="2" customWidth="1"/>
    <col min="15" max="15" width="12.140625" style="2" customWidth="1"/>
    <col min="16" max="16" width="13.00390625" style="6" customWidth="1"/>
    <col min="17" max="17" width="8.00390625" style="5" customWidth="1"/>
    <col min="18" max="26" width="9.140625" style="2" customWidth="1"/>
    <col min="27" max="28" width="9.140625" style="8" customWidth="1"/>
    <col min="29" max="29" width="3.8515625" style="23" customWidth="1"/>
    <col min="30" max="30" width="9.140625" style="4" customWidth="1"/>
    <col min="31" max="16384" width="9.140625" style="2" customWidth="1"/>
  </cols>
  <sheetData>
    <row r="1" spans="1:29" ht="9.75">
      <c r="A1" s="51"/>
      <c r="B1" s="51"/>
      <c r="C1" s="52"/>
      <c r="D1" s="51"/>
      <c r="E1" s="51"/>
      <c r="F1" s="51"/>
      <c r="G1" s="51"/>
      <c r="H1" s="51"/>
      <c r="I1" s="51"/>
      <c r="J1" s="51"/>
      <c r="K1" s="56"/>
      <c r="L1" s="51"/>
      <c r="M1" s="51"/>
      <c r="N1" s="51"/>
      <c r="O1" s="51"/>
      <c r="P1" s="56"/>
      <c r="Q1" s="56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9.75">
      <c r="A2" s="51"/>
      <c r="B2" s="51"/>
      <c r="C2" s="53" t="s">
        <v>76</v>
      </c>
      <c r="D2" s="47" t="s">
        <v>102</v>
      </c>
      <c r="E2" s="51"/>
      <c r="F2" s="51"/>
      <c r="G2" s="51"/>
      <c r="H2" s="51"/>
      <c r="I2" s="51"/>
      <c r="J2" s="51"/>
      <c r="K2" s="56"/>
      <c r="L2" s="51"/>
      <c r="M2" s="51"/>
      <c r="N2" s="51"/>
      <c r="O2" s="51"/>
      <c r="P2" s="56"/>
      <c r="Q2" s="56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9.75">
      <c r="A3" s="51"/>
      <c r="B3" s="51"/>
      <c r="C3" s="88" t="s">
        <v>18</v>
      </c>
      <c r="D3" s="48">
        <v>25</v>
      </c>
      <c r="E3" s="51"/>
      <c r="F3" s="51"/>
      <c r="G3" s="51"/>
      <c r="H3" s="51"/>
      <c r="I3" s="51"/>
      <c r="J3" s="51"/>
      <c r="K3" s="56"/>
      <c r="L3" s="51"/>
      <c r="M3" s="51"/>
      <c r="N3" s="51"/>
      <c r="O3" s="51"/>
      <c r="P3" s="56"/>
      <c r="Q3" s="56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9.75">
      <c r="A4" s="51"/>
      <c r="B4" s="51"/>
      <c r="C4" s="51"/>
      <c r="D4" s="51"/>
      <c r="E4" s="51"/>
      <c r="F4" s="51"/>
      <c r="G4" s="51"/>
      <c r="H4" s="51"/>
      <c r="I4" s="51"/>
      <c r="J4" s="51"/>
      <c r="K4" s="56"/>
      <c r="L4" s="51"/>
      <c r="M4" s="51"/>
      <c r="N4" s="51"/>
      <c r="O4" s="51"/>
      <c r="P4" s="56"/>
      <c r="Q4" s="56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9.75">
      <c r="A5" s="51"/>
      <c r="B5" s="86"/>
      <c r="C5" s="51"/>
      <c r="D5" s="51"/>
      <c r="E5" s="51"/>
      <c r="F5" s="51"/>
      <c r="G5" s="57"/>
      <c r="H5" s="51"/>
      <c r="I5" s="51"/>
      <c r="J5" s="57"/>
      <c r="K5" s="56"/>
      <c r="L5" s="57"/>
      <c r="M5" s="51"/>
      <c r="N5" s="51"/>
      <c r="O5" s="51"/>
      <c r="P5" s="56"/>
      <c r="Q5" s="56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30" s="20" customFormat="1" ht="9.75">
      <c r="A6" s="61"/>
      <c r="B6" s="50"/>
      <c r="C6" s="89"/>
      <c r="D6" s="92"/>
      <c r="E6" s="91" t="s">
        <v>67</v>
      </c>
      <c r="F6" s="84"/>
      <c r="G6" s="50"/>
      <c r="H6" s="91" t="s">
        <v>68</v>
      </c>
      <c r="I6" s="84"/>
      <c r="J6" s="50"/>
      <c r="K6" s="97" t="s">
        <v>6</v>
      </c>
      <c r="L6" s="49"/>
      <c r="M6" s="95"/>
      <c r="N6" s="102" t="s">
        <v>99</v>
      </c>
      <c r="O6" s="105"/>
      <c r="P6" s="103"/>
      <c r="Q6" s="93"/>
      <c r="R6" s="91" t="s">
        <v>93</v>
      </c>
      <c r="S6" s="89"/>
      <c r="T6" s="89"/>
      <c r="U6" s="91" t="s">
        <v>5</v>
      </c>
      <c r="V6" s="89"/>
      <c r="W6" s="89"/>
      <c r="X6" s="91" t="s">
        <v>69</v>
      </c>
      <c r="Y6" s="89"/>
      <c r="Z6" s="92"/>
      <c r="AA6" s="58"/>
      <c r="AB6" s="58"/>
      <c r="AC6" s="61"/>
      <c r="AD6" s="36"/>
    </row>
    <row r="7" spans="1:30" s="20" customFormat="1" ht="9.75">
      <c r="A7" s="61"/>
      <c r="B7" s="50"/>
      <c r="C7" s="85" t="s">
        <v>0</v>
      </c>
      <c r="D7" s="15" t="s">
        <v>70</v>
      </c>
      <c r="E7" s="16" t="s">
        <v>71</v>
      </c>
      <c r="F7" s="14" t="s">
        <v>1</v>
      </c>
      <c r="G7" s="50"/>
      <c r="H7" s="16" t="s">
        <v>71</v>
      </c>
      <c r="I7" s="14" t="s">
        <v>1</v>
      </c>
      <c r="J7" s="50"/>
      <c r="K7" s="96" t="s">
        <v>7</v>
      </c>
      <c r="L7" s="49"/>
      <c r="M7" s="13" t="s">
        <v>72</v>
      </c>
      <c r="N7" s="14" t="s">
        <v>103</v>
      </c>
      <c r="O7" s="14" t="s">
        <v>100</v>
      </c>
      <c r="P7" s="104" t="s">
        <v>101</v>
      </c>
      <c r="Q7" s="94" t="s">
        <v>98</v>
      </c>
      <c r="R7" s="17" t="s">
        <v>2</v>
      </c>
      <c r="S7" s="18" t="s">
        <v>3</v>
      </c>
      <c r="T7" s="19" t="s">
        <v>4</v>
      </c>
      <c r="U7" s="17" t="s">
        <v>2</v>
      </c>
      <c r="V7" s="18" t="s">
        <v>3</v>
      </c>
      <c r="W7" s="19" t="s">
        <v>4</v>
      </c>
      <c r="X7" s="17" t="s">
        <v>2</v>
      </c>
      <c r="Y7" s="18" t="s">
        <v>3</v>
      </c>
      <c r="Z7" s="19" t="s">
        <v>4</v>
      </c>
      <c r="AA7" s="90" t="s">
        <v>97</v>
      </c>
      <c r="AB7" s="59" t="s">
        <v>74</v>
      </c>
      <c r="AC7" s="61"/>
      <c r="AD7" s="36"/>
    </row>
    <row r="8" spans="1:29" ht="9.75">
      <c r="A8" s="51"/>
      <c r="B8" s="87"/>
      <c r="C8" s="2" t="s">
        <v>8</v>
      </c>
      <c r="D8" s="8"/>
      <c r="E8" s="9"/>
      <c r="F8" s="6">
        <v>1</v>
      </c>
      <c r="G8" s="10"/>
      <c r="H8" s="9"/>
      <c r="I8" s="6">
        <v>1</v>
      </c>
      <c r="J8" s="10"/>
      <c r="K8" s="11">
        <v>4.5</v>
      </c>
      <c r="L8" s="7"/>
      <c r="M8" s="21"/>
      <c r="N8" s="2" t="s">
        <v>78</v>
      </c>
      <c r="P8" s="12"/>
      <c r="Q8" s="31"/>
      <c r="R8" s="32"/>
      <c r="S8" s="22"/>
      <c r="T8" s="33"/>
      <c r="U8" s="34"/>
      <c r="V8" s="30"/>
      <c r="W8" s="35"/>
      <c r="X8" s="99"/>
      <c r="Y8" s="101"/>
      <c r="Z8" s="100"/>
      <c r="AA8" s="98"/>
      <c r="AB8" s="60"/>
      <c r="AC8" s="51"/>
    </row>
    <row r="9" spans="1:29" ht="9.75">
      <c r="A9" s="51"/>
      <c r="B9" s="82"/>
      <c r="C9" s="2" t="s">
        <v>9</v>
      </c>
      <c r="D9" s="8"/>
      <c r="E9" s="9"/>
      <c r="F9" s="6">
        <v>2</v>
      </c>
      <c r="G9" s="10"/>
      <c r="H9" s="9"/>
      <c r="I9" s="6">
        <v>2</v>
      </c>
      <c r="J9" s="10"/>
      <c r="K9" s="11">
        <v>5</v>
      </c>
      <c r="L9" s="7"/>
      <c r="M9" s="21"/>
      <c r="N9" s="2" t="s">
        <v>79</v>
      </c>
      <c r="P9" s="12"/>
      <c r="Q9" s="31"/>
      <c r="R9" s="32"/>
      <c r="S9" s="22"/>
      <c r="T9" s="33"/>
      <c r="U9" s="34"/>
      <c r="V9" s="30"/>
      <c r="W9" s="35"/>
      <c r="X9" s="99"/>
      <c r="Y9" s="101"/>
      <c r="Z9" s="100"/>
      <c r="AA9" s="98"/>
      <c r="AB9" s="60"/>
      <c r="AC9" s="51"/>
    </row>
    <row r="10" spans="1:29" ht="9.75">
      <c r="A10" s="51"/>
      <c r="B10" s="82"/>
      <c r="C10" s="2" t="s">
        <v>10</v>
      </c>
      <c r="D10" s="8"/>
      <c r="E10" s="9"/>
      <c r="F10" s="6">
        <v>3</v>
      </c>
      <c r="G10" s="10"/>
      <c r="H10" s="9"/>
      <c r="I10" s="6">
        <v>4</v>
      </c>
      <c r="J10" s="10"/>
      <c r="K10" s="11">
        <v>5</v>
      </c>
      <c r="L10" s="7"/>
      <c r="M10" s="21"/>
      <c r="N10" s="2" t="s">
        <v>80</v>
      </c>
      <c r="P10" s="12"/>
      <c r="Q10" s="31"/>
      <c r="R10" s="32"/>
      <c r="S10" s="22"/>
      <c r="T10" s="33"/>
      <c r="U10" s="34"/>
      <c r="V10" s="30"/>
      <c r="W10" s="35"/>
      <c r="X10" s="99"/>
      <c r="Y10" s="101"/>
      <c r="Z10" s="100"/>
      <c r="AA10" s="98"/>
      <c r="AB10" s="60"/>
      <c r="AC10" s="51"/>
    </row>
    <row r="11" spans="1:29" ht="9.75">
      <c r="A11" s="51"/>
      <c r="B11" s="82"/>
      <c r="C11" s="2" t="s">
        <v>11</v>
      </c>
      <c r="D11" s="8"/>
      <c r="E11" s="9"/>
      <c r="F11" s="6">
        <v>4</v>
      </c>
      <c r="G11" s="10"/>
      <c r="H11" s="9"/>
      <c r="I11" s="6">
        <v>5</v>
      </c>
      <c r="J11" s="10"/>
      <c r="K11" s="11">
        <v>5</v>
      </c>
      <c r="L11" s="7"/>
      <c r="M11" s="21"/>
      <c r="N11" s="2" t="s">
        <v>78</v>
      </c>
      <c r="P11" s="12"/>
      <c r="Q11" s="31"/>
      <c r="R11" s="32"/>
      <c r="S11" s="22"/>
      <c r="T11" s="33"/>
      <c r="U11" s="34"/>
      <c r="V11" s="30"/>
      <c r="W11" s="35"/>
      <c r="X11" s="99"/>
      <c r="Y11" s="101"/>
      <c r="Z11" s="100"/>
      <c r="AA11" s="98"/>
      <c r="AB11" s="60"/>
      <c r="AC11" s="51"/>
    </row>
    <row r="12" spans="1:29" ht="9.75">
      <c r="A12" s="51"/>
      <c r="B12" s="82"/>
      <c r="C12" s="2" t="s">
        <v>12</v>
      </c>
      <c r="D12" s="8"/>
      <c r="E12" s="9"/>
      <c r="F12" s="6">
        <v>5</v>
      </c>
      <c r="G12" s="10"/>
      <c r="H12" s="9"/>
      <c r="I12" s="6">
        <v>3</v>
      </c>
      <c r="J12" s="10"/>
      <c r="K12" s="11">
        <v>4</v>
      </c>
      <c r="L12" s="7"/>
      <c r="M12" s="21"/>
      <c r="N12" s="2" t="s">
        <v>79</v>
      </c>
      <c r="P12" s="12"/>
      <c r="Q12" s="31"/>
      <c r="R12" s="32"/>
      <c r="S12" s="22"/>
      <c r="T12" s="33"/>
      <c r="U12" s="34"/>
      <c r="V12" s="30"/>
      <c r="W12" s="35"/>
      <c r="X12" s="99"/>
      <c r="Y12" s="101"/>
      <c r="Z12" s="100"/>
      <c r="AA12" s="98"/>
      <c r="AB12" s="60"/>
      <c r="AC12" s="51"/>
    </row>
    <row r="13" spans="1:29" ht="9.75">
      <c r="A13" s="51"/>
      <c r="B13" s="82"/>
      <c r="C13" s="2" t="s">
        <v>13</v>
      </c>
      <c r="D13" s="8"/>
      <c r="E13" s="9"/>
      <c r="F13" s="6">
        <v>6</v>
      </c>
      <c r="G13" s="10"/>
      <c r="H13" s="9"/>
      <c r="I13" s="6">
        <v>8</v>
      </c>
      <c r="J13" s="10"/>
      <c r="K13" s="11">
        <v>4</v>
      </c>
      <c r="L13" s="7"/>
      <c r="M13" s="21"/>
      <c r="N13" s="2" t="s">
        <v>80</v>
      </c>
      <c r="P13" s="12"/>
      <c r="Q13" s="31"/>
      <c r="R13" s="32"/>
      <c r="S13" s="22"/>
      <c r="T13" s="33"/>
      <c r="U13" s="34"/>
      <c r="V13" s="30"/>
      <c r="W13" s="35"/>
      <c r="X13" s="99"/>
      <c r="Y13" s="101"/>
      <c r="Z13" s="100"/>
      <c r="AA13" s="98"/>
      <c r="AB13" s="60"/>
      <c r="AC13" s="51"/>
    </row>
    <row r="14" spans="1:29" ht="9.75">
      <c r="A14" s="51"/>
      <c r="B14" s="82"/>
      <c r="C14" s="2" t="s">
        <v>14</v>
      </c>
      <c r="D14" s="8"/>
      <c r="E14" s="9"/>
      <c r="F14" s="6">
        <v>7</v>
      </c>
      <c r="G14" s="10"/>
      <c r="H14" s="9"/>
      <c r="I14" s="6">
        <v>7</v>
      </c>
      <c r="J14" s="10"/>
      <c r="K14" s="11"/>
      <c r="L14" s="7"/>
      <c r="M14" s="21"/>
      <c r="N14" s="2" t="s">
        <v>77</v>
      </c>
      <c r="P14" s="12"/>
      <c r="Q14" s="31"/>
      <c r="R14" s="32"/>
      <c r="S14" s="22"/>
      <c r="T14" s="33"/>
      <c r="U14" s="34"/>
      <c r="V14" s="30"/>
      <c r="W14" s="35"/>
      <c r="X14" s="99"/>
      <c r="Y14" s="101"/>
      <c r="Z14" s="100"/>
      <c r="AA14" s="98"/>
      <c r="AB14" s="60"/>
      <c r="AC14" s="51"/>
    </row>
    <row r="15" spans="1:29" ht="9.75">
      <c r="A15" s="51"/>
      <c r="B15" s="82"/>
      <c r="C15" s="2" t="s">
        <v>15</v>
      </c>
      <c r="D15" s="8"/>
      <c r="E15" s="9"/>
      <c r="F15" s="6">
        <v>8</v>
      </c>
      <c r="G15" s="10"/>
      <c r="H15" s="9"/>
      <c r="I15" s="6">
        <v>11</v>
      </c>
      <c r="J15" s="10"/>
      <c r="K15" s="11">
        <v>4</v>
      </c>
      <c r="L15" s="7"/>
      <c r="M15" s="21"/>
      <c r="N15" s="2" t="s">
        <v>78</v>
      </c>
      <c r="P15" s="12"/>
      <c r="Q15" s="31"/>
      <c r="R15" s="32"/>
      <c r="S15" s="22"/>
      <c r="T15" s="33"/>
      <c r="U15" s="34"/>
      <c r="V15" s="30"/>
      <c r="W15" s="35"/>
      <c r="X15" s="99"/>
      <c r="Y15" s="101"/>
      <c r="Z15" s="100"/>
      <c r="AA15" s="98"/>
      <c r="AB15" s="60"/>
      <c r="AC15" s="51"/>
    </row>
    <row r="16" spans="1:29" ht="9.75">
      <c r="A16" s="51"/>
      <c r="B16" s="82"/>
      <c r="C16" s="2" t="s">
        <v>16</v>
      </c>
      <c r="D16" s="8"/>
      <c r="E16" s="9"/>
      <c r="F16" s="6">
        <v>9</v>
      </c>
      <c r="G16" s="10"/>
      <c r="H16" s="9"/>
      <c r="I16" s="6">
        <v>9</v>
      </c>
      <c r="J16" s="10"/>
      <c r="K16" s="11">
        <v>4</v>
      </c>
      <c r="L16" s="7"/>
      <c r="M16" s="21"/>
      <c r="N16" s="2" t="s">
        <v>79</v>
      </c>
      <c r="P16" s="12"/>
      <c r="Q16" s="31"/>
      <c r="R16" s="32"/>
      <c r="S16" s="22"/>
      <c r="T16" s="33"/>
      <c r="U16" s="34"/>
      <c r="V16" s="30"/>
      <c r="W16" s="35"/>
      <c r="X16" s="99"/>
      <c r="Y16" s="101"/>
      <c r="Z16" s="100"/>
      <c r="AA16" s="98"/>
      <c r="AB16" s="60"/>
      <c r="AC16" s="51"/>
    </row>
    <row r="17" spans="1:29" ht="9.75">
      <c r="A17" s="51"/>
      <c r="B17" s="82"/>
      <c r="C17" s="2" t="s">
        <v>17</v>
      </c>
      <c r="D17" s="8"/>
      <c r="E17" s="9"/>
      <c r="F17" s="6">
        <v>10</v>
      </c>
      <c r="G17" s="10"/>
      <c r="H17" s="9"/>
      <c r="I17" s="6">
        <v>10</v>
      </c>
      <c r="J17" s="10"/>
      <c r="K17" s="11">
        <v>4</v>
      </c>
      <c r="L17" s="7"/>
      <c r="M17" s="21"/>
      <c r="N17" s="2" t="s">
        <v>80</v>
      </c>
      <c r="P17" s="12"/>
      <c r="Q17" s="31"/>
      <c r="R17" s="32"/>
      <c r="S17" s="22"/>
      <c r="T17" s="33"/>
      <c r="U17" s="34"/>
      <c r="V17" s="30"/>
      <c r="W17" s="35"/>
      <c r="X17" s="99"/>
      <c r="Y17" s="101"/>
      <c r="Z17" s="100"/>
      <c r="AA17" s="98"/>
      <c r="AB17" s="60"/>
      <c r="AC17" s="51"/>
    </row>
    <row r="18" spans="1:29" ht="9.75">
      <c r="A18" s="51"/>
      <c r="B18" s="82"/>
      <c r="C18" s="2" t="s">
        <v>19</v>
      </c>
      <c r="D18" s="8"/>
      <c r="E18" s="9"/>
      <c r="F18" s="6">
        <v>11</v>
      </c>
      <c r="G18" s="10"/>
      <c r="H18" s="9"/>
      <c r="I18" s="6">
        <v>18</v>
      </c>
      <c r="J18" s="10"/>
      <c r="K18" s="11">
        <v>3.5</v>
      </c>
      <c r="L18" s="7"/>
      <c r="M18" s="21"/>
      <c r="N18" s="2" t="s">
        <v>78</v>
      </c>
      <c r="P18" s="12"/>
      <c r="Q18" s="31"/>
      <c r="R18" s="32"/>
      <c r="S18" s="22"/>
      <c r="T18" s="33"/>
      <c r="U18" s="34"/>
      <c r="V18" s="30"/>
      <c r="W18" s="35"/>
      <c r="X18" s="99"/>
      <c r="Y18" s="101"/>
      <c r="Z18" s="100"/>
      <c r="AA18" s="98"/>
      <c r="AB18" s="60"/>
      <c r="AC18" s="51"/>
    </row>
    <row r="19" spans="1:29" ht="9.75">
      <c r="A19" s="51"/>
      <c r="B19" s="82"/>
      <c r="C19" s="2" t="s">
        <v>20</v>
      </c>
      <c r="D19" s="8"/>
      <c r="E19" s="9"/>
      <c r="F19" s="6">
        <v>12</v>
      </c>
      <c r="G19" s="10"/>
      <c r="H19" s="9"/>
      <c r="I19" s="6">
        <v>12</v>
      </c>
      <c r="J19" s="10"/>
      <c r="K19" s="11">
        <v>3.5</v>
      </c>
      <c r="L19" s="7"/>
      <c r="M19" s="21"/>
      <c r="N19" s="2" t="s">
        <v>79</v>
      </c>
      <c r="P19" s="12"/>
      <c r="Q19" s="31"/>
      <c r="R19" s="32"/>
      <c r="S19" s="22"/>
      <c r="T19" s="33"/>
      <c r="U19" s="34"/>
      <c r="V19" s="30"/>
      <c r="W19" s="35"/>
      <c r="X19" s="99"/>
      <c r="Y19" s="101"/>
      <c r="Z19" s="100"/>
      <c r="AA19" s="98"/>
      <c r="AB19" s="60"/>
      <c r="AC19" s="51"/>
    </row>
    <row r="20" spans="1:29" ht="9.75">
      <c r="A20" s="51"/>
      <c r="B20" s="82"/>
      <c r="C20" s="2" t="s">
        <v>21</v>
      </c>
      <c r="D20" s="8"/>
      <c r="E20" s="9"/>
      <c r="F20" s="6">
        <v>13</v>
      </c>
      <c r="G20" s="10"/>
      <c r="H20" s="9"/>
      <c r="I20" s="6">
        <v>13</v>
      </c>
      <c r="J20" s="10"/>
      <c r="K20" s="11">
        <v>3.5</v>
      </c>
      <c r="L20" s="7"/>
      <c r="M20" s="21"/>
      <c r="N20" s="2" t="s">
        <v>80</v>
      </c>
      <c r="P20" s="12"/>
      <c r="Q20" s="31"/>
      <c r="R20" s="32"/>
      <c r="S20" s="22"/>
      <c r="T20" s="33"/>
      <c r="U20" s="34"/>
      <c r="V20" s="30"/>
      <c r="W20" s="35"/>
      <c r="X20" s="99"/>
      <c r="Y20" s="101"/>
      <c r="Z20" s="100"/>
      <c r="AA20" s="98"/>
      <c r="AB20" s="60"/>
      <c r="AC20" s="51"/>
    </row>
    <row r="21" spans="1:29" ht="9.75">
      <c r="A21" s="51"/>
      <c r="B21" s="82"/>
      <c r="C21" s="2" t="s">
        <v>22</v>
      </c>
      <c r="D21" s="8"/>
      <c r="E21" s="9"/>
      <c r="F21" s="6">
        <v>14</v>
      </c>
      <c r="G21" s="10"/>
      <c r="H21" s="9"/>
      <c r="I21" s="6">
        <v>14</v>
      </c>
      <c r="J21" s="10"/>
      <c r="K21" s="11"/>
      <c r="L21" s="7"/>
      <c r="M21" s="21"/>
      <c r="N21" s="2" t="s">
        <v>77</v>
      </c>
      <c r="P21" s="12"/>
      <c r="Q21" s="31"/>
      <c r="R21" s="32"/>
      <c r="S21" s="22"/>
      <c r="T21" s="33"/>
      <c r="U21" s="34"/>
      <c r="V21" s="30"/>
      <c r="W21" s="35"/>
      <c r="X21" s="99"/>
      <c r="Y21" s="101"/>
      <c r="Z21" s="100"/>
      <c r="AA21" s="98"/>
      <c r="AB21" s="60"/>
      <c r="AC21" s="51"/>
    </row>
    <row r="22" spans="1:29" ht="9.75">
      <c r="A22" s="51"/>
      <c r="B22" s="82"/>
      <c r="C22" s="2" t="s">
        <v>23</v>
      </c>
      <c r="D22" s="8"/>
      <c r="E22" s="9"/>
      <c r="F22" s="6">
        <v>15</v>
      </c>
      <c r="G22" s="10"/>
      <c r="H22" s="9"/>
      <c r="I22" s="6">
        <v>16</v>
      </c>
      <c r="J22" s="10"/>
      <c r="K22" s="11">
        <v>3.5</v>
      </c>
      <c r="L22" s="7"/>
      <c r="M22" s="21"/>
      <c r="N22" s="2" t="s">
        <v>78</v>
      </c>
      <c r="P22" s="12"/>
      <c r="Q22" s="31"/>
      <c r="R22" s="32"/>
      <c r="S22" s="22"/>
      <c r="T22" s="33"/>
      <c r="U22" s="34"/>
      <c r="V22" s="30"/>
      <c r="W22" s="35"/>
      <c r="X22" s="99"/>
      <c r="Y22" s="101"/>
      <c r="Z22" s="100"/>
      <c r="AA22" s="98"/>
      <c r="AB22" s="60"/>
      <c r="AC22" s="51"/>
    </row>
    <row r="23" spans="1:29" ht="9.75">
      <c r="A23" s="51"/>
      <c r="B23" s="82"/>
      <c r="C23" s="2" t="s">
        <v>24</v>
      </c>
      <c r="D23" s="8"/>
      <c r="E23" s="9"/>
      <c r="F23" s="6">
        <v>16</v>
      </c>
      <c r="G23" s="10"/>
      <c r="H23" s="9"/>
      <c r="I23" s="6">
        <v>17</v>
      </c>
      <c r="J23" s="10"/>
      <c r="K23" s="11">
        <v>3.5</v>
      </c>
      <c r="L23" s="7"/>
      <c r="M23" s="21"/>
      <c r="N23" s="2" t="s">
        <v>79</v>
      </c>
      <c r="P23" s="12"/>
      <c r="Q23" s="31"/>
      <c r="R23" s="32"/>
      <c r="S23" s="22"/>
      <c r="T23" s="33"/>
      <c r="U23" s="34"/>
      <c r="V23" s="30"/>
      <c r="W23" s="35"/>
      <c r="X23" s="99"/>
      <c r="Y23" s="101"/>
      <c r="Z23" s="100"/>
      <c r="AA23" s="98"/>
      <c r="AB23" s="60"/>
      <c r="AC23" s="51"/>
    </row>
    <row r="24" spans="1:29" ht="9.75">
      <c r="A24" s="51"/>
      <c r="B24" s="82"/>
      <c r="C24" s="2" t="s">
        <v>25</v>
      </c>
      <c r="D24" s="8"/>
      <c r="E24" s="9"/>
      <c r="F24" s="6">
        <v>17</v>
      </c>
      <c r="G24" s="10"/>
      <c r="H24" s="9"/>
      <c r="I24" s="6">
        <v>15</v>
      </c>
      <c r="J24" s="10"/>
      <c r="K24" s="11"/>
      <c r="L24" s="7"/>
      <c r="M24" s="21"/>
      <c r="N24" s="2" t="s">
        <v>77</v>
      </c>
      <c r="P24" s="12"/>
      <c r="Q24" s="31"/>
      <c r="R24" s="32"/>
      <c r="S24" s="22"/>
      <c r="T24" s="33"/>
      <c r="U24" s="34"/>
      <c r="V24" s="30"/>
      <c r="W24" s="35"/>
      <c r="X24" s="99"/>
      <c r="Y24" s="101"/>
      <c r="Z24" s="100"/>
      <c r="AA24" s="98"/>
      <c r="AB24" s="60"/>
      <c r="AC24" s="51"/>
    </row>
    <row r="25" spans="1:29" ht="9.75">
      <c r="A25" s="51"/>
      <c r="B25" s="82"/>
      <c r="C25" s="2" t="s">
        <v>26</v>
      </c>
      <c r="D25" s="8"/>
      <c r="E25" s="9"/>
      <c r="F25" s="6">
        <v>18</v>
      </c>
      <c r="G25" s="10"/>
      <c r="H25" s="9"/>
      <c r="I25" s="6">
        <v>18</v>
      </c>
      <c r="J25" s="10"/>
      <c r="K25" s="11"/>
      <c r="L25" s="7"/>
      <c r="M25" s="21"/>
      <c r="N25" s="2" t="s">
        <v>77</v>
      </c>
      <c r="P25" s="12"/>
      <c r="Q25" s="31"/>
      <c r="R25" s="32"/>
      <c r="S25" s="22"/>
      <c r="T25" s="33"/>
      <c r="U25" s="34"/>
      <c r="V25" s="30"/>
      <c r="W25" s="35"/>
      <c r="X25" s="99"/>
      <c r="Y25" s="101"/>
      <c r="Z25" s="100"/>
      <c r="AA25" s="98"/>
      <c r="AB25" s="60"/>
      <c r="AC25" s="51"/>
    </row>
    <row r="26" spans="1:29" ht="9.75">
      <c r="A26" s="51"/>
      <c r="B26" s="82"/>
      <c r="C26" s="2" t="s">
        <v>27</v>
      </c>
      <c r="D26" s="8"/>
      <c r="E26" s="9"/>
      <c r="F26" s="6">
        <v>19</v>
      </c>
      <c r="G26" s="10"/>
      <c r="H26" s="9"/>
      <c r="I26" s="6"/>
      <c r="J26" s="10"/>
      <c r="K26" s="11"/>
      <c r="L26" s="7"/>
      <c r="M26" s="21"/>
      <c r="N26" s="2" t="s">
        <v>77</v>
      </c>
      <c r="P26" s="12"/>
      <c r="Q26" s="31"/>
      <c r="R26" s="32"/>
      <c r="S26" s="22"/>
      <c r="T26" s="33"/>
      <c r="U26" s="34"/>
      <c r="V26" s="30"/>
      <c r="W26" s="35"/>
      <c r="X26" s="99"/>
      <c r="Y26" s="101"/>
      <c r="Z26" s="100"/>
      <c r="AA26" s="98"/>
      <c r="AB26" s="60"/>
      <c r="AC26" s="51"/>
    </row>
    <row r="27" spans="1:29" ht="9.75">
      <c r="A27" s="51"/>
      <c r="B27" s="82"/>
      <c r="C27" s="2" t="s">
        <v>28</v>
      </c>
      <c r="D27" s="8"/>
      <c r="E27" s="9"/>
      <c r="F27" s="6">
        <v>20</v>
      </c>
      <c r="G27" s="10"/>
      <c r="H27" s="9"/>
      <c r="I27" s="6"/>
      <c r="J27" s="10"/>
      <c r="K27" s="11">
        <v>3</v>
      </c>
      <c r="L27" s="7"/>
      <c r="M27" s="21"/>
      <c r="N27" s="2" t="s">
        <v>78</v>
      </c>
      <c r="P27" s="12"/>
      <c r="Q27" s="31"/>
      <c r="R27" s="32"/>
      <c r="S27" s="22"/>
      <c r="T27" s="33"/>
      <c r="U27" s="34"/>
      <c r="V27" s="30"/>
      <c r="W27" s="35"/>
      <c r="X27" s="99"/>
      <c r="Y27" s="101"/>
      <c r="Z27" s="100"/>
      <c r="AA27" s="98"/>
      <c r="AB27" s="60"/>
      <c r="AC27" s="51"/>
    </row>
    <row r="28" spans="1:29" ht="9.75">
      <c r="A28" s="51"/>
      <c r="B28" s="82"/>
      <c r="C28" s="2" t="s">
        <v>29</v>
      </c>
      <c r="D28" s="8"/>
      <c r="E28" s="9"/>
      <c r="F28" s="6">
        <v>21</v>
      </c>
      <c r="G28" s="10"/>
      <c r="H28" s="9"/>
      <c r="I28" s="6">
        <v>24</v>
      </c>
      <c r="J28" s="10"/>
      <c r="K28" s="11">
        <v>3</v>
      </c>
      <c r="L28" s="7"/>
      <c r="M28" s="21"/>
      <c r="N28" s="2" t="s">
        <v>79</v>
      </c>
      <c r="P28" s="12"/>
      <c r="Q28" s="31"/>
      <c r="R28" s="32"/>
      <c r="S28" s="22"/>
      <c r="T28" s="33"/>
      <c r="U28" s="34"/>
      <c r="V28" s="30"/>
      <c r="W28" s="35"/>
      <c r="X28" s="99"/>
      <c r="Y28" s="101"/>
      <c r="Z28" s="100"/>
      <c r="AA28" s="98"/>
      <c r="AB28" s="60"/>
      <c r="AC28" s="51"/>
    </row>
    <row r="29" spans="1:29" ht="9.75">
      <c r="A29" s="51"/>
      <c r="B29" s="82"/>
      <c r="C29" s="2" t="s">
        <v>30</v>
      </c>
      <c r="D29" s="8"/>
      <c r="E29" s="9"/>
      <c r="F29" s="6">
        <v>22</v>
      </c>
      <c r="G29" s="10"/>
      <c r="H29" s="9"/>
      <c r="I29" s="6">
        <v>22</v>
      </c>
      <c r="J29" s="10"/>
      <c r="K29" s="11">
        <v>3</v>
      </c>
      <c r="L29" s="7"/>
      <c r="M29" s="21"/>
      <c r="N29" s="2" t="s">
        <v>80</v>
      </c>
      <c r="P29" s="12"/>
      <c r="Q29" s="31"/>
      <c r="R29" s="32"/>
      <c r="S29" s="22"/>
      <c r="T29" s="33"/>
      <c r="U29" s="34"/>
      <c r="V29" s="30"/>
      <c r="W29" s="35"/>
      <c r="X29" s="99"/>
      <c r="Y29" s="101"/>
      <c r="Z29" s="100"/>
      <c r="AA29" s="98"/>
      <c r="AB29" s="60"/>
      <c r="AC29" s="51"/>
    </row>
    <row r="30" spans="1:29" ht="9.75">
      <c r="A30" s="51"/>
      <c r="B30" s="82"/>
      <c r="C30" s="2" t="s">
        <v>31</v>
      </c>
      <c r="D30" s="8"/>
      <c r="E30" s="9"/>
      <c r="F30" s="6">
        <v>23</v>
      </c>
      <c r="G30" s="10"/>
      <c r="H30" s="9"/>
      <c r="I30" s="6">
        <v>21</v>
      </c>
      <c r="J30" s="10"/>
      <c r="K30" s="11">
        <v>3.5</v>
      </c>
      <c r="L30" s="7"/>
      <c r="M30" s="21"/>
      <c r="N30" s="2" t="s">
        <v>80</v>
      </c>
      <c r="P30" s="12"/>
      <c r="Q30" s="31"/>
      <c r="R30" s="32"/>
      <c r="S30" s="22"/>
      <c r="T30" s="33"/>
      <c r="U30" s="34"/>
      <c r="V30" s="30"/>
      <c r="W30" s="35"/>
      <c r="X30" s="99"/>
      <c r="Y30" s="101"/>
      <c r="Z30" s="100"/>
      <c r="AA30" s="98"/>
      <c r="AB30" s="60"/>
      <c r="AC30" s="51"/>
    </row>
    <row r="31" spans="1:29" ht="9.75">
      <c r="A31" s="51"/>
      <c r="B31" s="82"/>
      <c r="C31" s="2" t="s">
        <v>32</v>
      </c>
      <c r="D31" s="8"/>
      <c r="E31" s="9"/>
      <c r="F31" s="6">
        <v>24</v>
      </c>
      <c r="G31" s="10"/>
      <c r="H31" s="9"/>
      <c r="I31" s="6">
        <v>23</v>
      </c>
      <c r="J31" s="10"/>
      <c r="K31" s="11">
        <v>3.5</v>
      </c>
      <c r="L31" s="7"/>
      <c r="M31" s="21"/>
      <c r="N31" s="2" t="s">
        <v>78</v>
      </c>
      <c r="P31" s="12"/>
      <c r="Q31" s="31"/>
      <c r="R31" s="32"/>
      <c r="S31" s="22"/>
      <c r="T31" s="33"/>
      <c r="U31" s="34"/>
      <c r="V31" s="30"/>
      <c r="W31" s="35"/>
      <c r="X31" s="99"/>
      <c r="Y31" s="101"/>
      <c r="Z31" s="100"/>
      <c r="AA31" s="98"/>
      <c r="AB31" s="60"/>
      <c r="AC31" s="51"/>
    </row>
    <row r="32" spans="1:29" ht="9.75">
      <c r="A32" s="51"/>
      <c r="B32" s="82"/>
      <c r="C32" s="2" t="s">
        <v>33</v>
      </c>
      <c r="D32" s="8"/>
      <c r="E32" s="9"/>
      <c r="F32" s="6">
        <v>25</v>
      </c>
      <c r="G32" s="10"/>
      <c r="H32" s="9"/>
      <c r="I32" s="6">
        <v>25</v>
      </c>
      <c r="J32" s="10"/>
      <c r="K32" s="11">
        <v>3</v>
      </c>
      <c r="L32" s="7"/>
      <c r="M32" s="21"/>
      <c r="N32" s="2" t="s">
        <v>79</v>
      </c>
      <c r="P32" s="12"/>
      <c r="Q32" s="31"/>
      <c r="R32" s="32"/>
      <c r="S32" s="22"/>
      <c r="T32" s="33"/>
      <c r="U32" s="34"/>
      <c r="V32" s="30"/>
      <c r="W32" s="35"/>
      <c r="X32" s="99"/>
      <c r="Y32" s="101"/>
      <c r="Z32" s="100"/>
      <c r="AA32" s="98"/>
      <c r="AB32" s="60"/>
      <c r="AC32" s="51"/>
    </row>
    <row r="33" spans="1:29" ht="9.75">
      <c r="A33" s="51"/>
      <c r="B33" s="82"/>
      <c r="C33" s="2" t="s">
        <v>34</v>
      </c>
      <c r="D33" s="8"/>
      <c r="E33" s="9"/>
      <c r="F33" s="6">
        <v>26</v>
      </c>
      <c r="G33" s="10"/>
      <c r="H33" s="9"/>
      <c r="I33" s="6">
        <v>29</v>
      </c>
      <c r="J33" s="10"/>
      <c r="K33" s="11">
        <v>3.5</v>
      </c>
      <c r="L33" s="7"/>
      <c r="M33" s="21"/>
      <c r="N33" s="2" t="s">
        <v>80</v>
      </c>
      <c r="P33" s="12"/>
      <c r="Q33" s="31"/>
      <c r="R33" s="32"/>
      <c r="S33" s="22"/>
      <c r="T33" s="33"/>
      <c r="U33" s="34"/>
      <c r="V33" s="30"/>
      <c r="W33" s="35"/>
      <c r="X33" s="99"/>
      <c r="Y33" s="101"/>
      <c r="Z33" s="100"/>
      <c r="AA33" s="98"/>
      <c r="AB33" s="60"/>
      <c r="AC33" s="51"/>
    </row>
    <row r="34" spans="1:29" ht="9.75">
      <c r="A34" s="51"/>
      <c r="B34" s="82"/>
      <c r="C34" s="2" t="s">
        <v>35</v>
      </c>
      <c r="D34" s="8"/>
      <c r="E34" s="9"/>
      <c r="F34" s="6">
        <v>27</v>
      </c>
      <c r="G34" s="10"/>
      <c r="H34" s="9"/>
      <c r="I34" s="6">
        <v>28</v>
      </c>
      <c r="J34" s="10"/>
      <c r="K34" s="11"/>
      <c r="L34" s="7"/>
      <c r="M34" s="21"/>
      <c r="N34" s="2" t="s">
        <v>77</v>
      </c>
      <c r="P34" s="12"/>
      <c r="Q34" s="31"/>
      <c r="R34" s="32"/>
      <c r="S34" s="22"/>
      <c r="T34" s="33"/>
      <c r="U34" s="34"/>
      <c r="V34" s="30"/>
      <c r="W34" s="35"/>
      <c r="X34" s="99"/>
      <c r="Y34" s="101"/>
      <c r="Z34" s="100"/>
      <c r="AA34" s="98"/>
      <c r="AB34" s="60"/>
      <c r="AC34" s="51"/>
    </row>
    <row r="35" spans="1:29" ht="9.75">
      <c r="A35" s="51"/>
      <c r="B35" s="82"/>
      <c r="C35" s="2" t="s">
        <v>36</v>
      </c>
      <c r="D35" s="8"/>
      <c r="E35" s="9"/>
      <c r="F35" s="6">
        <v>28</v>
      </c>
      <c r="G35" s="10"/>
      <c r="H35" s="9"/>
      <c r="I35" s="6">
        <v>26</v>
      </c>
      <c r="J35" s="10"/>
      <c r="K35" s="11">
        <v>2.5</v>
      </c>
      <c r="L35" s="7"/>
      <c r="M35" s="21"/>
      <c r="N35" s="2" t="s">
        <v>78</v>
      </c>
      <c r="P35" s="12"/>
      <c r="Q35" s="31"/>
      <c r="R35" s="32"/>
      <c r="S35" s="22"/>
      <c r="T35" s="33"/>
      <c r="U35" s="34"/>
      <c r="V35" s="30"/>
      <c r="W35" s="35"/>
      <c r="X35" s="99"/>
      <c r="Y35" s="101"/>
      <c r="Z35" s="100"/>
      <c r="AA35" s="98"/>
      <c r="AB35" s="60"/>
      <c r="AC35" s="51"/>
    </row>
    <row r="36" spans="1:29" ht="9.75">
      <c r="A36" s="51"/>
      <c r="B36" s="82"/>
      <c r="C36" s="2" t="s">
        <v>37</v>
      </c>
      <c r="D36" s="8"/>
      <c r="E36" s="9"/>
      <c r="F36" s="6">
        <v>29</v>
      </c>
      <c r="G36" s="10"/>
      <c r="H36" s="9"/>
      <c r="I36" s="6">
        <v>27</v>
      </c>
      <c r="J36" s="10"/>
      <c r="K36" s="11">
        <v>2.5</v>
      </c>
      <c r="L36" s="7"/>
      <c r="M36" s="21"/>
      <c r="N36" s="2" t="s">
        <v>79</v>
      </c>
      <c r="P36" s="12"/>
      <c r="Q36" s="31"/>
      <c r="R36" s="32"/>
      <c r="S36" s="22"/>
      <c r="T36" s="33"/>
      <c r="U36" s="34"/>
      <c r="V36" s="30"/>
      <c r="W36" s="35"/>
      <c r="X36" s="99"/>
      <c r="Y36" s="101"/>
      <c r="Z36" s="100"/>
      <c r="AA36" s="98"/>
      <c r="AB36" s="60"/>
      <c r="AC36" s="51"/>
    </row>
    <row r="37" spans="1:29" ht="9.75">
      <c r="A37" s="51"/>
      <c r="B37" s="82"/>
      <c r="C37" s="2" t="s">
        <v>38</v>
      </c>
      <c r="D37" s="8"/>
      <c r="E37" s="9"/>
      <c r="F37" s="6">
        <v>30</v>
      </c>
      <c r="G37" s="10"/>
      <c r="H37" s="9"/>
      <c r="I37" s="6">
        <v>30</v>
      </c>
      <c r="J37" s="10"/>
      <c r="K37" s="11">
        <v>3</v>
      </c>
      <c r="L37" s="7"/>
      <c r="M37" s="21"/>
      <c r="N37" s="2" t="s">
        <v>80</v>
      </c>
      <c r="P37" s="12"/>
      <c r="Q37" s="31"/>
      <c r="R37" s="32"/>
      <c r="S37" s="22"/>
      <c r="T37" s="33"/>
      <c r="U37" s="34"/>
      <c r="V37" s="30"/>
      <c r="W37" s="35"/>
      <c r="X37" s="99"/>
      <c r="Y37" s="101"/>
      <c r="Z37" s="100"/>
      <c r="AA37" s="98"/>
      <c r="AB37" s="60"/>
      <c r="AC37" s="51"/>
    </row>
    <row r="38" spans="1:29" ht="9.75">
      <c r="A38" s="51"/>
      <c r="B38" s="82"/>
      <c r="C38" s="2" t="s">
        <v>39</v>
      </c>
      <c r="D38" s="8"/>
      <c r="E38" s="9"/>
      <c r="F38" s="6">
        <v>31</v>
      </c>
      <c r="G38" s="10"/>
      <c r="H38" s="9"/>
      <c r="I38" s="6">
        <v>31</v>
      </c>
      <c r="J38" s="10"/>
      <c r="K38" s="11">
        <v>2</v>
      </c>
      <c r="L38" s="7"/>
      <c r="M38" s="21"/>
      <c r="N38" s="2" t="s">
        <v>78</v>
      </c>
      <c r="P38" s="12"/>
      <c r="Q38" s="31"/>
      <c r="R38" s="32"/>
      <c r="S38" s="22"/>
      <c r="T38" s="33"/>
      <c r="U38" s="34"/>
      <c r="V38" s="30"/>
      <c r="W38" s="35"/>
      <c r="X38" s="99"/>
      <c r="Y38" s="101"/>
      <c r="Z38" s="100"/>
      <c r="AA38" s="98"/>
      <c r="AB38" s="60"/>
      <c r="AC38" s="51"/>
    </row>
    <row r="39" spans="1:29" ht="9.75">
      <c r="A39" s="51"/>
      <c r="B39" s="82"/>
      <c r="C39" s="2" t="s">
        <v>40</v>
      </c>
      <c r="D39" s="8"/>
      <c r="E39" s="9"/>
      <c r="F39" s="6">
        <v>32</v>
      </c>
      <c r="G39" s="10"/>
      <c r="H39" s="9"/>
      <c r="I39" s="6">
        <v>32</v>
      </c>
      <c r="J39" s="10"/>
      <c r="K39" s="11">
        <v>2</v>
      </c>
      <c r="L39" s="7"/>
      <c r="M39" s="21"/>
      <c r="N39" s="2" t="s">
        <v>79</v>
      </c>
      <c r="P39" s="12"/>
      <c r="Q39" s="31"/>
      <c r="R39" s="32"/>
      <c r="S39" s="22"/>
      <c r="T39" s="33"/>
      <c r="U39" s="34"/>
      <c r="V39" s="30"/>
      <c r="W39" s="35"/>
      <c r="X39" s="99"/>
      <c r="Y39" s="101"/>
      <c r="Z39" s="100"/>
      <c r="AA39" s="98"/>
      <c r="AB39" s="60"/>
      <c r="AC39" s="51"/>
    </row>
    <row r="40" spans="1:29" ht="9.75">
      <c r="A40" s="51"/>
      <c r="B40" s="82"/>
      <c r="C40" s="2" t="s">
        <v>41</v>
      </c>
      <c r="D40" s="8"/>
      <c r="E40" s="9"/>
      <c r="F40" s="6">
        <v>33</v>
      </c>
      <c r="G40" s="10"/>
      <c r="H40" s="9"/>
      <c r="I40" s="6">
        <v>33</v>
      </c>
      <c r="J40" s="10"/>
      <c r="K40" s="11">
        <v>2</v>
      </c>
      <c r="L40" s="7"/>
      <c r="M40" s="21"/>
      <c r="N40" s="2" t="s">
        <v>80</v>
      </c>
      <c r="P40" s="12"/>
      <c r="Q40" s="31"/>
      <c r="R40" s="32"/>
      <c r="S40" s="22"/>
      <c r="T40" s="33"/>
      <c r="U40" s="34"/>
      <c r="V40" s="30"/>
      <c r="W40" s="35"/>
      <c r="X40" s="99"/>
      <c r="Y40" s="101"/>
      <c r="Z40" s="100"/>
      <c r="AA40" s="98"/>
      <c r="AB40" s="60"/>
      <c r="AC40" s="51"/>
    </row>
    <row r="41" spans="1:29" ht="9.75">
      <c r="A41" s="51"/>
      <c r="B41" s="82"/>
      <c r="C41" s="2" t="s">
        <v>42</v>
      </c>
      <c r="D41" s="8"/>
      <c r="E41" s="9"/>
      <c r="F41" s="6">
        <v>34</v>
      </c>
      <c r="G41" s="10"/>
      <c r="H41" s="9"/>
      <c r="I41" s="6">
        <v>34</v>
      </c>
      <c r="J41" s="10"/>
      <c r="K41" s="11">
        <v>2</v>
      </c>
      <c r="L41" s="7"/>
      <c r="M41" s="21"/>
      <c r="N41" s="2" t="s">
        <v>78</v>
      </c>
      <c r="P41" s="12"/>
      <c r="Q41" s="31"/>
      <c r="R41" s="32"/>
      <c r="S41" s="22"/>
      <c r="T41" s="33"/>
      <c r="U41" s="34"/>
      <c r="V41" s="30"/>
      <c r="W41" s="35"/>
      <c r="X41" s="99"/>
      <c r="Y41" s="101"/>
      <c r="Z41" s="100"/>
      <c r="AA41" s="98"/>
      <c r="AB41" s="60"/>
      <c r="AC41" s="51"/>
    </row>
    <row r="42" spans="1:29" ht="9.75">
      <c r="A42" s="51"/>
      <c r="B42" s="82"/>
      <c r="C42" s="2" t="s">
        <v>43</v>
      </c>
      <c r="D42" s="8"/>
      <c r="E42" s="9"/>
      <c r="F42" s="6">
        <v>35</v>
      </c>
      <c r="G42" s="10"/>
      <c r="H42" s="9"/>
      <c r="I42" s="6">
        <v>35</v>
      </c>
      <c r="J42" s="10"/>
      <c r="K42" s="11">
        <v>2</v>
      </c>
      <c r="L42" s="7"/>
      <c r="M42" s="21"/>
      <c r="N42" s="2" t="s">
        <v>79</v>
      </c>
      <c r="P42" s="12"/>
      <c r="Q42" s="31"/>
      <c r="R42" s="32"/>
      <c r="S42" s="22"/>
      <c r="T42" s="33"/>
      <c r="U42" s="34"/>
      <c r="V42" s="30"/>
      <c r="W42" s="35"/>
      <c r="X42" s="99"/>
      <c r="Y42" s="101"/>
      <c r="Z42" s="100"/>
      <c r="AA42" s="98"/>
      <c r="AB42" s="60"/>
      <c r="AC42" s="51"/>
    </row>
    <row r="43" spans="1:29" ht="9.75">
      <c r="A43" s="51"/>
      <c r="B43" s="82"/>
      <c r="C43" s="2" t="s">
        <v>44</v>
      </c>
      <c r="D43" s="8"/>
      <c r="E43" s="9"/>
      <c r="F43" s="6">
        <v>36</v>
      </c>
      <c r="G43" s="10"/>
      <c r="H43" s="9"/>
      <c r="I43" s="6">
        <v>36</v>
      </c>
      <c r="J43" s="10"/>
      <c r="K43" s="11">
        <v>2</v>
      </c>
      <c r="L43" s="7"/>
      <c r="M43" s="21"/>
      <c r="N43" s="2" t="s">
        <v>80</v>
      </c>
      <c r="P43" s="12"/>
      <c r="Q43" s="31"/>
      <c r="R43" s="32"/>
      <c r="S43" s="22"/>
      <c r="T43" s="33"/>
      <c r="U43" s="34"/>
      <c r="V43" s="30"/>
      <c r="W43" s="35"/>
      <c r="X43" s="99"/>
      <c r="Y43" s="101"/>
      <c r="Z43" s="100"/>
      <c r="AA43" s="98"/>
      <c r="AB43" s="60"/>
      <c r="AC43" s="51"/>
    </row>
    <row r="44" spans="1:29" ht="9.75">
      <c r="A44" s="51"/>
      <c r="B44" s="82"/>
      <c r="C44" s="2" t="s">
        <v>45</v>
      </c>
      <c r="D44" s="8"/>
      <c r="E44" s="9"/>
      <c r="F44" s="6">
        <v>37</v>
      </c>
      <c r="G44" s="10"/>
      <c r="H44" s="9"/>
      <c r="I44" s="6">
        <v>37</v>
      </c>
      <c r="J44" s="10"/>
      <c r="K44" s="11"/>
      <c r="L44" s="7"/>
      <c r="M44" s="21"/>
      <c r="N44" s="2" t="s">
        <v>77</v>
      </c>
      <c r="P44" s="12"/>
      <c r="Q44" s="31"/>
      <c r="R44" s="32"/>
      <c r="S44" s="22"/>
      <c r="T44" s="33"/>
      <c r="U44" s="34"/>
      <c r="V44" s="30"/>
      <c r="W44" s="35"/>
      <c r="X44" s="99"/>
      <c r="Y44" s="101"/>
      <c r="Z44" s="100"/>
      <c r="AA44" s="98"/>
      <c r="AB44" s="60"/>
      <c r="AC44" s="51"/>
    </row>
    <row r="45" spans="1:29" ht="9.75">
      <c r="A45" s="51"/>
      <c r="B45" s="82"/>
      <c r="C45" s="2" t="s">
        <v>46</v>
      </c>
      <c r="D45" s="8"/>
      <c r="E45" s="9"/>
      <c r="F45" s="6">
        <v>38</v>
      </c>
      <c r="G45" s="10"/>
      <c r="H45" s="9"/>
      <c r="I45" s="6">
        <v>38</v>
      </c>
      <c r="J45" s="10"/>
      <c r="K45" s="11"/>
      <c r="L45" s="7"/>
      <c r="M45" s="21"/>
      <c r="N45" s="2" t="s">
        <v>77</v>
      </c>
      <c r="P45" s="12"/>
      <c r="Q45" s="31"/>
      <c r="R45" s="32"/>
      <c r="S45" s="22"/>
      <c r="T45" s="33"/>
      <c r="U45" s="34"/>
      <c r="V45" s="30"/>
      <c r="W45" s="35"/>
      <c r="X45" s="99"/>
      <c r="Y45" s="101"/>
      <c r="Z45" s="100"/>
      <c r="AA45" s="98"/>
      <c r="AB45" s="60"/>
      <c r="AC45" s="51"/>
    </row>
    <row r="46" spans="1:29" ht="9.75">
      <c r="A46" s="51"/>
      <c r="B46" s="82"/>
      <c r="C46" s="2" t="s">
        <v>47</v>
      </c>
      <c r="D46" s="8"/>
      <c r="E46" s="9"/>
      <c r="F46" s="6">
        <v>39</v>
      </c>
      <c r="G46" s="10"/>
      <c r="H46" s="9"/>
      <c r="I46" s="6">
        <v>39</v>
      </c>
      <c r="J46" s="10"/>
      <c r="K46" s="11"/>
      <c r="L46" s="7"/>
      <c r="M46" s="21"/>
      <c r="N46" s="2" t="s">
        <v>77</v>
      </c>
      <c r="P46" s="12"/>
      <c r="Q46" s="31"/>
      <c r="R46" s="32"/>
      <c r="S46" s="22"/>
      <c r="T46" s="33"/>
      <c r="U46" s="34"/>
      <c r="V46" s="30"/>
      <c r="W46" s="35"/>
      <c r="X46" s="99"/>
      <c r="Y46" s="101"/>
      <c r="Z46" s="100"/>
      <c r="AA46" s="98"/>
      <c r="AB46" s="60"/>
      <c r="AC46" s="51"/>
    </row>
    <row r="47" spans="1:29" ht="9.75">
      <c r="A47" s="51"/>
      <c r="B47" s="82"/>
      <c r="C47" s="2" t="s">
        <v>48</v>
      </c>
      <c r="D47" s="8"/>
      <c r="E47" s="9"/>
      <c r="F47" s="6">
        <v>40</v>
      </c>
      <c r="G47" s="10"/>
      <c r="H47" s="9"/>
      <c r="I47" s="6">
        <v>40</v>
      </c>
      <c r="J47" s="10"/>
      <c r="K47" s="11">
        <v>2.5</v>
      </c>
      <c r="L47" s="7"/>
      <c r="M47" s="21"/>
      <c r="N47" s="2" t="s">
        <v>78</v>
      </c>
      <c r="P47" s="12"/>
      <c r="Q47" s="31"/>
      <c r="R47" s="32"/>
      <c r="S47" s="22"/>
      <c r="T47" s="33"/>
      <c r="U47" s="34"/>
      <c r="V47" s="30"/>
      <c r="W47" s="35"/>
      <c r="X47" s="99"/>
      <c r="Y47" s="101"/>
      <c r="Z47" s="100"/>
      <c r="AA47" s="98"/>
      <c r="AB47" s="60"/>
      <c r="AC47" s="51"/>
    </row>
    <row r="48" spans="1:29" ht="9.75">
      <c r="A48" s="51"/>
      <c r="B48" s="82"/>
      <c r="C48" s="2" t="s">
        <v>49</v>
      </c>
      <c r="D48" s="8"/>
      <c r="E48" s="9"/>
      <c r="F48" s="6">
        <v>41</v>
      </c>
      <c r="G48" s="10"/>
      <c r="H48" s="9"/>
      <c r="I48" s="6">
        <v>41</v>
      </c>
      <c r="J48" s="10"/>
      <c r="K48" s="11">
        <v>2</v>
      </c>
      <c r="L48" s="7"/>
      <c r="M48" s="21"/>
      <c r="N48" s="2" t="s">
        <v>79</v>
      </c>
      <c r="P48" s="12"/>
      <c r="Q48" s="31"/>
      <c r="R48" s="32"/>
      <c r="S48" s="22"/>
      <c r="T48" s="33"/>
      <c r="U48" s="34"/>
      <c r="V48" s="30"/>
      <c r="W48" s="35"/>
      <c r="X48" s="99"/>
      <c r="Y48" s="101"/>
      <c r="Z48" s="100"/>
      <c r="AA48" s="98"/>
      <c r="AB48" s="60"/>
      <c r="AC48" s="51"/>
    </row>
    <row r="49" spans="1:29" ht="9.75">
      <c r="A49" s="51"/>
      <c r="B49" s="82"/>
      <c r="C49" s="2" t="s">
        <v>50</v>
      </c>
      <c r="D49" s="8"/>
      <c r="E49" s="9"/>
      <c r="F49" s="6">
        <v>42</v>
      </c>
      <c r="G49" s="10"/>
      <c r="H49" s="9"/>
      <c r="I49" s="6">
        <v>42</v>
      </c>
      <c r="J49" s="10"/>
      <c r="K49" s="11">
        <v>2</v>
      </c>
      <c r="L49" s="7"/>
      <c r="M49" s="21"/>
      <c r="N49" s="2" t="s">
        <v>80</v>
      </c>
      <c r="P49" s="12"/>
      <c r="Q49" s="31"/>
      <c r="R49" s="32"/>
      <c r="S49" s="22"/>
      <c r="T49" s="33"/>
      <c r="U49" s="34"/>
      <c r="V49" s="30"/>
      <c r="W49" s="35"/>
      <c r="X49" s="99"/>
      <c r="Y49" s="101"/>
      <c r="Z49" s="100"/>
      <c r="AA49" s="98"/>
      <c r="AB49" s="60"/>
      <c r="AC49" s="51"/>
    </row>
    <row r="50" spans="1:29" ht="9.75">
      <c r="A50" s="51"/>
      <c r="B50" s="82"/>
      <c r="C50" s="2" t="s">
        <v>51</v>
      </c>
      <c r="D50" s="8"/>
      <c r="E50" s="9"/>
      <c r="F50" s="6">
        <v>43</v>
      </c>
      <c r="G50" s="10"/>
      <c r="H50" s="9"/>
      <c r="I50" s="6">
        <v>43</v>
      </c>
      <c r="J50" s="10"/>
      <c r="K50" s="11">
        <v>2.5</v>
      </c>
      <c r="L50" s="7"/>
      <c r="M50" s="21"/>
      <c r="N50" s="2" t="s">
        <v>78</v>
      </c>
      <c r="P50" s="12"/>
      <c r="Q50" s="31"/>
      <c r="R50" s="32"/>
      <c r="S50" s="22"/>
      <c r="T50" s="33"/>
      <c r="U50" s="34"/>
      <c r="V50" s="30"/>
      <c r="W50" s="35"/>
      <c r="X50" s="99"/>
      <c r="Y50" s="101"/>
      <c r="Z50" s="100"/>
      <c r="AA50" s="98"/>
      <c r="AB50" s="60"/>
      <c r="AC50" s="51"/>
    </row>
    <row r="51" spans="1:29" ht="9.75">
      <c r="A51" s="51"/>
      <c r="B51" s="82"/>
      <c r="C51" s="2" t="s">
        <v>52</v>
      </c>
      <c r="D51" s="8"/>
      <c r="E51" s="9"/>
      <c r="F51" s="6">
        <v>44</v>
      </c>
      <c r="G51" s="10"/>
      <c r="H51" s="9"/>
      <c r="I51" s="6">
        <v>44</v>
      </c>
      <c r="J51" s="10"/>
      <c r="K51" s="11">
        <v>2</v>
      </c>
      <c r="L51" s="7"/>
      <c r="M51" s="21"/>
      <c r="N51" s="2" t="s">
        <v>79</v>
      </c>
      <c r="P51" s="12"/>
      <c r="Q51" s="31"/>
      <c r="R51" s="32"/>
      <c r="S51" s="22"/>
      <c r="T51" s="33"/>
      <c r="U51" s="34"/>
      <c r="V51" s="30"/>
      <c r="W51" s="35"/>
      <c r="X51" s="99"/>
      <c r="Y51" s="101"/>
      <c r="Z51" s="100"/>
      <c r="AA51" s="98"/>
      <c r="AB51" s="60"/>
      <c r="AC51" s="51"/>
    </row>
    <row r="52" spans="1:29" ht="9.75">
      <c r="A52" s="51"/>
      <c r="B52" s="82"/>
      <c r="C52" s="2" t="s">
        <v>53</v>
      </c>
      <c r="D52" s="8"/>
      <c r="E52" s="9"/>
      <c r="F52" s="6">
        <v>45</v>
      </c>
      <c r="G52" s="10"/>
      <c r="H52" s="9"/>
      <c r="I52" s="6">
        <v>45</v>
      </c>
      <c r="J52" s="10"/>
      <c r="K52" s="11">
        <v>2</v>
      </c>
      <c r="L52" s="7"/>
      <c r="M52" s="21"/>
      <c r="N52" s="2" t="s">
        <v>80</v>
      </c>
      <c r="P52" s="12"/>
      <c r="Q52" s="31"/>
      <c r="R52" s="32"/>
      <c r="S52" s="22"/>
      <c r="T52" s="33"/>
      <c r="U52" s="34"/>
      <c r="V52" s="30"/>
      <c r="W52" s="35"/>
      <c r="X52" s="99"/>
      <c r="Y52" s="101"/>
      <c r="Z52" s="100"/>
      <c r="AA52" s="98"/>
      <c r="AB52" s="60"/>
      <c r="AC52" s="51"/>
    </row>
    <row r="53" spans="1:29" ht="9.75">
      <c r="A53" s="51"/>
      <c r="B53" s="82"/>
      <c r="C53" s="2" t="s">
        <v>54</v>
      </c>
      <c r="D53" s="8"/>
      <c r="E53" s="9"/>
      <c r="F53" s="6">
        <v>46</v>
      </c>
      <c r="G53" s="10"/>
      <c r="H53" s="9"/>
      <c r="I53" s="6">
        <v>46</v>
      </c>
      <c r="J53" s="10"/>
      <c r="K53" s="11">
        <v>2</v>
      </c>
      <c r="L53" s="7"/>
      <c r="M53" s="21"/>
      <c r="N53" s="2" t="s">
        <v>78</v>
      </c>
      <c r="P53" s="12"/>
      <c r="Q53" s="31"/>
      <c r="R53" s="32"/>
      <c r="S53" s="22"/>
      <c r="T53" s="33"/>
      <c r="U53" s="34"/>
      <c r="V53" s="30"/>
      <c r="W53" s="35"/>
      <c r="X53" s="99"/>
      <c r="Y53" s="101"/>
      <c r="Z53" s="100"/>
      <c r="AA53" s="98"/>
      <c r="AB53" s="60"/>
      <c r="AC53" s="51"/>
    </row>
    <row r="54" spans="1:29" ht="9.75">
      <c r="A54" s="51"/>
      <c r="B54" s="82"/>
      <c r="C54" s="2" t="s">
        <v>55</v>
      </c>
      <c r="D54" s="8"/>
      <c r="E54" s="9"/>
      <c r="F54" s="6">
        <v>47</v>
      </c>
      <c r="G54" s="10"/>
      <c r="H54" s="9"/>
      <c r="I54" s="6">
        <v>47</v>
      </c>
      <c r="J54" s="10"/>
      <c r="K54" s="11"/>
      <c r="L54" s="7"/>
      <c r="M54" s="21"/>
      <c r="N54" s="2" t="s">
        <v>77</v>
      </c>
      <c r="P54" s="12"/>
      <c r="Q54" s="31"/>
      <c r="R54" s="32"/>
      <c r="S54" s="22"/>
      <c r="T54" s="33"/>
      <c r="U54" s="34"/>
      <c r="V54" s="30"/>
      <c r="W54" s="35"/>
      <c r="X54" s="99"/>
      <c r="Y54" s="101"/>
      <c r="Z54" s="100"/>
      <c r="AA54" s="98"/>
      <c r="AB54" s="60"/>
      <c r="AC54" s="51"/>
    </row>
    <row r="55" spans="1:29" ht="9.75">
      <c r="A55" s="51"/>
      <c r="B55" s="82"/>
      <c r="C55" s="2" t="s">
        <v>56</v>
      </c>
      <c r="D55" s="8"/>
      <c r="E55" s="9"/>
      <c r="F55" s="6">
        <v>48</v>
      </c>
      <c r="G55" s="10"/>
      <c r="H55" s="9"/>
      <c r="I55" s="6">
        <v>48</v>
      </c>
      <c r="J55" s="10"/>
      <c r="K55" s="11"/>
      <c r="L55" s="7"/>
      <c r="M55" s="21"/>
      <c r="N55" s="2" t="s">
        <v>77</v>
      </c>
      <c r="P55" s="12"/>
      <c r="Q55" s="31"/>
      <c r="R55" s="32"/>
      <c r="S55" s="22"/>
      <c r="T55" s="33"/>
      <c r="U55" s="34"/>
      <c r="V55" s="30"/>
      <c r="W55" s="35"/>
      <c r="X55" s="99"/>
      <c r="Y55" s="101"/>
      <c r="Z55" s="100"/>
      <c r="AA55" s="98"/>
      <c r="AB55" s="60"/>
      <c r="AC55" s="51"/>
    </row>
    <row r="56" spans="1:29" ht="9.75">
      <c r="A56" s="51"/>
      <c r="B56" s="82"/>
      <c r="C56" s="2" t="s">
        <v>57</v>
      </c>
      <c r="D56" s="8"/>
      <c r="E56" s="9"/>
      <c r="F56" s="6">
        <v>49</v>
      </c>
      <c r="G56" s="10"/>
      <c r="H56" s="9"/>
      <c r="I56" s="6">
        <v>49</v>
      </c>
      <c r="J56" s="10"/>
      <c r="K56" s="11">
        <v>2</v>
      </c>
      <c r="L56" s="7"/>
      <c r="M56" s="21"/>
      <c r="N56" s="2" t="s">
        <v>78</v>
      </c>
      <c r="P56" s="12"/>
      <c r="Q56" s="31"/>
      <c r="R56" s="32"/>
      <c r="S56" s="22"/>
      <c r="T56" s="33"/>
      <c r="U56" s="34"/>
      <c r="V56" s="30"/>
      <c r="W56" s="35"/>
      <c r="X56" s="99"/>
      <c r="Y56" s="101"/>
      <c r="Z56" s="100"/>
      <c r="AA56" s="98"/>
      <c r="AB56" s="60"/>
      <c r="AC56" s="51"/>
    </row>
    <row r="57" spans="1:29" ht="9.75">
      <c r="A57" s="51"/>
      <c r="B57" s="82"/>
      <c r="C57" s="2" t="s">
        <v>58</v>
      </c>
      <c r="D57" s="8"/>
      <c r="E57" s="9"/>
      <c r="F57" s="6">
        <v>50</v>
      </c>
      <c r="G57" s="10"/>
      <c r="H57" s="9"/>
      <c r="I57" s="6">
        <v>50</v>
      </c>
      <c r="J57" s="10"/>
      <c r="K57" s="11">
        <v>2</v>
      </c>
      <c r="L57" s="7"/>
      <c r="M57" s="21"/>
      <c r="N57" s="2" t="s">
        <v>79</v>
      </c>
      <c r="P57" s="12"/>
      <c r="Q57" s="31"/>
      <c r="R57" s="32"/>
      <c r="S57" s="22"/>
      <c r="T57" s="33"/>
      <c r="U57" s="34"/>
      <c r="V57" s="30"/>
      <c r="W57" s="35"/>
      <c r="X57" s="99"/>
      <c r="Y57" s="101"/>
      <c r="Z57" s="100"/>
      <c r="AA57" s="98"/>
      <c r="AB57" s="60"/>
      <c r="AC57" s="51"/>
    </row>
    <row r="58" spans="1:29" ht="9.75">
      <c r="A58" s="51"/>
      <c r="B58" s="82"/>
      <c r="C58" s="2" t="s">
        <v>59</v>
      </c>
      <c r="D58" s="8"/>
      <c r="E58" s="9"/>
      <c r="F58" s="6">
        <v>51</v>
      </c>
      <c r="G58" s="10"/>
      <c r="H58" s="9"/>
      <c r="I58" s="6">
        <v>51</v>
      </c>
      <c r="J58" s="10"/>
      <c r="K58" s="11">
        <v>2</v>
      </c>
      <c r="L58" s="7"/>
      <c r="M58" s="21"/>
      <c r="N58" s="2" t="s">
        <v>80</v>
      </c>
      <c r="P58" s="12"/>
      <c r="Q58" s="31"/>
      <c r="R58" s="32"/>
      <c r="S58" s="22"/>
      <c r="T58" s="33"/>
      <c r="U58" s="34"/>
      <c r="V58" s="30"/>
      <c r="W58" s="35"/>
      <c r="X58" s="99"/>
      <c r="Y58" s="101"/>
      <c r="Z58" s="100"/>
      <c r="AA58" s="98"/>
      <c r="AB58" s="60"/>
      <c r="AC58" s="51"/>
    </row>
    <row r="59" spans="1:29" ht="9.75">
      <c r="A59" s="51"/>
      <c r="B59" s="82"/>
      <c r="C59" s="2" t="s">
        <v>60</v>
      </c>
      <c r="D59" s="8"/>
      <c r="E59" s="9"/>
      <c r="F59" s="6">
        <v>52</v>
      </c>
      <c r="G59" s="10"/>
      <c r="H59" s="9"/>
      <c r="I59" s="6">
        <v>52</v>
      </c>
      <c r="J59" s="10"/>
      <c r="K59" s="11">
        <v>2</v>
      </c>
      <c r="L59" s="7"/>
      <c r="M59" s="21"/>
      <c r="N59" s="2" t="s">
        <v>79</v>
      </c>
      <c r="P59" s="12"/>
      <c r="Q59" s="31"/>
      <c r="R59" s="32"/>
      <c r="S59" s="22"/>
      <c r="T59" s="33"/>
      <c r="U59" s="34"/>
      <c r="V59" s="30"/>
      <c r="W59" s="35"/>
      <c r="X59" s="99"/>
      <c r="Y59" s="101"/>
      <c r="Z59" s="100"/>
      <c r="AA59" s="98"/>
      <c r="AB59" s="60"/>
      <c r="AC59" s="51"/>
    </row>
    <row r="60" spans="1:29" ht="9.75">
      <c r="A60" s="51"/>
      <c r="B60" s="82"/>
      <c r="C60" s="2" t="s">
        <v>61</v>
      </c>
      <c r="D60" s="8"/>
      <c r="E60" s="9"/>
      <c r="F60" s="6">
        <v>53</v>
      </c>
      <c r="G60" s="10"/>
      <c r="H60" s="9"/>
      <c r="I60" s="6">
        <v>53</v>
      </c>
      <c r="J60" s="10"/>
      <c r="K60" s="11">
        <v>1.5</v>
      </c>
      <c r="L60" s="7"/>
      <c r="M60" s="21"/>
      <c r="N60" s="2" t="s">
        <v>80</v>
      </c>
      <c r="P60" s="12"/>
      <c r="Q60" s="31"/>
      <c r="R60" s="32"/>
      <c r="S60" s="22"/>
      <c r="T60" s="33"/>
      <c r="U60" s="34"/>
      <c r="V60" s="30"/>
      <c r="W60" s="35"/>
      <c r="X60" s="99"/>
      <c r="Y60" s="101"/>
      <c r="Z60" s="100"/>
      <c r="AA60" s="98"/>
      <c r="AB60" s="60"/>
      <c r="AC60" s="51"/>
    </row>
    <row r="61" spans="1:29" ht="9.75">
      <c r="A61" s="51"/>
      <c r="B61" s="82"/>
      <c r="C61" s="2" t="s">
        <v>62</v>
      </c>
      <c r="D61" s="8"/>
      <c r="E61" s="9"/>
      <c r="F61" s="6">
        <v>54</v>
      </c>
      <c r="G61" s="10"/>
      <c r="H61" s="9"/>
      <c r="I61" s="6">
        <v>54</v>
      </c>
      <c r="J61" s="10"/>
      <c r="K61" s="11"/>
      <c r="L61" s="7"/>
      <c r="M61" s="21"/>
      <c r="N61" s="2" t="s">
        <v>77</v>
      </c>
      <c r="P61" s="12"/>
      <c r="Q61" s="31"/>
      <c r="R61" s="32"/>
      <c r="S61" s="22"/>
      <c r="T61" s="33"/>
      <c r="U61" s="34"/>
      <c r="V61" s="30"/>
      <c r="W61" s="35"/>
      <c r="X61" s="99"/>
      <c r="Y61" s="101"/>
      <c r="Z61" s="100"/>
      <c r="AA61" s="98"/>
      <c r="AB61" s="60"/>
      <c r="AC61" s="51"/>
    </row>
    <row r="62" spans="1:29" ht="9.75">
      <c r="A62" s="51"/>
      <c r="B62" s="82"/>
      <c r="C62" s="2" t="s">
        <v>63</v>
      </c>
      <c r="D62" s="8"/>
      <c r="E62" s="9"/>
      <c r="F62" s="6">
        <v>55</v>
      </c>
      <c r="G62" s="10"/>
      <c r="H62" s="9"/>
      <c r="I62" s="6">
        <v>55</v>
      </c>
      <c r="J62" s="10"/>
      <c r="K62" s="11">
        <v>1</v>
      </c>
      <c r="L62" s="7"/>
      <c r="M62" s="21"/>
      <c r="N62" s="2" t="s">
        <v>79</v>
      </c>
      <c r="P62" s="12"/>
      <c r="Q62" s="31"/>
      <c r="R62" s="32"/>
      <c r="S62" s="22"/>
      <c r="T62" s="33"/>
      <c r="U62" s="34"/>
      <c r="V62" s="30"/>
      <c r="W62" s="35"/>
      <c r="X62" s="99"/>
      <c r="Y62" s="101"/>
      <c r="Z62" s="100"/>
      <c r="AA62" s="98"/>
      <c r="AB62" s="60"/>
      <c r="AC62" s="51"/>
    </row>
    <row r="63" spans="1:29" ht="9.75">
      <c r="A63" s="51"/>
      <c r="B63" s="82"/>
      <c r="C63" s="2" t="s">
        <v>64</v>
      </c>
      <c r="D63" s="8"/>
      <c r="E63" s="9"/>
      <c r="F63" s="6">
        <v>56</v>
      </c>
      <c r="G63" s="10"/>
      <c r="H63" s="9"/>
      <c r="I63" s="6">
        <v>56</v>
      </c>
      <c r="J63" s="10"/>
      <c r="K63" s="11">
        <v>1</v>
      </c>
      <c r="L63" s="7"/>
      <c r="M63" s="21"/>
      <c r="N63" s="2" t="s">
        <v>78</v>
      </c>
      <c r="P63" s="12"/>
      <c r="Q63" s="31"/>
      <c r="R63" s="32"/>
      <c r="S63" s="22"/>
      <c r="T63" s="33"/>
      <c r="U63" s="34"/>
      <c r="V63" s="30"/>
      <c r="W63" s="35"/>
      <c r="X63" s="99"/>
      <c r="Y63" s="101"/>
      <c r="Z63" s="100"/>
      <c r="AA63" s="98"/>
      <c r="AB63" s="60"/>
      <c r="AC63" s="51"/>
    </row>
    <row r="64" spans="1:29" ht="9.75">
      <c r="A64" s="51"/>
      <c r="B64" s="82"/>
      <c r="D64" s="8"/>
      <c r="E64" s="9"/>
      <c r="F64" s="6"/>
      <c r="G64" s="10"/>
      <c r="H64" s="9"/>
      <c r="I64" s="6"/>
      <c r="J64" s="10"/>
      <c r="K64" s="11"/>
      <c r="L64" s="7"/>
      <c r="M64" s="21"/>
      <c r="P64" s="12"/>
      <c r="Q64" s="31"/>
      <c r="R64" s="32"/>
      <c r="S64" s="22"/>
      <c r="T64" s="33"/>
      <c r="U64" s="34"/>
      <c r="V64" s="30"/>
      <c r="W64" s="35"/>
      <c r="X64" s="99"/>
      <c r="Y64" s="101"/>
      <c r="Z64" s="100"/>
      <c r="AA64" s="98"/>
      <c r="AB64" s="60"/>
      <c r="AC64" s="51"/>
    </row>
    <row r="65" spans="1:29" ht="9.75">
      <c r="A65" s="51"/>
      <c r="B65" s="82"/>
      <c r="D65" s="8"/>
      <c r="E65" s="9"/>
      <c r="F65" s="6"/>
      <c r="G65" s="10"/>
      <c r="H65" s="9"/>
      <c r="I65" s="6"/>
      <c r="J65" s="10"/>
      <c r="K65" s="11"/>
      <c r="L65" s="7"/>
      <c r="M65" s="21"/>
      <c r="P65" s="12"/>
      <c r="Q65" s="31"/>
      <c r="R65" s="32"/>
      <c r="S65" s="22"/>
      <c r="T65" s="33"/>
      <c r="U65" s="34"/>
      <c r="V65" s="30"/>
      <c r="W65" s="35"/>
      <c r="X65" s="99"/>
      <c r="Y65" s="101"/>
      <c r="Z65" s="100"/>
      <c r="AA65" s="98"/>
      <c r="AB65" s="60"/>
      <c r="AC65" s="51"/>
    </row>
    <row r="66" spans="1:29" ht="9.75">
      <c r="A66" s="51"/>
      <c r="B66" s="82"/>
      <c r="D66" s="8"/>
      <c r="E66" s="9"/>
      <c r="F66" s="6"/>
      <c r="G66" s="10"/>
      <c r="H66" s="9"/>
      <c r="I66" s="6"/>
      <c r="J66" s="10"/>
      <c r="K66" s="11"/>
      <c r="L66" s="7"/>
      <c r="M66" s="21"/>
      <c r="P66" s="12"/>
      <c r="Q66" s="31"/>
      <c r="R66" s="32"/>
      <c r="S66" s="22"/>
      <c r="T66" s="33"/>
      <c r="U66" s="34"/>
      <c r="V66" s="30"/>
      <c r="W66" s="35"/>
      <c r="X66" s="99"/>
      <c r="Y66" s="101"/>
      <c r="Z66" s="100"/>
      <c r="AA66" s="98"/>
      <c r="AB66" s="60"/>
      <c r="AC66" s="51"/>
    </row>
    <row r="67" spans="1:29" ht="9.75">
      <c r="A67" s="51"/>
      <c r="B67" s="82"/>
      <c r="D67" s="8"/>
      <c r="E67" s="9"/>
      <c r="F67" s="6"/>
      <c r="G67" s="10"/>
      <c r="H67" s="9"/>
      <c r="I67" s="6"/>
      <c r="J67" s="10"/>
      <c r="K67" s="11"/>
      <c r="L67" s="7"/>
      <c r="M67" s="21"/>
      <c r="P67" s="12"/>
      <c r="Q67" s="31"/>
      <c r="R67" s="32"/>
      <c r="S67" s="22"/>
      <c r="T67" s="33"/>
      <c r="U67" s="34"/>
      <c r="V67" s="30"/>
      <c r="W67" s="35"/>
      <c r="X67" s="99"/>
      <c r="Y67" s="101"/>
      <c r="Z67" s="100"/>
      <c r="AA67" s="98"/>
      <c r="AB67" s="60"/>
      <c r="AC67" s="51"/>
    </row>
    <row r="68" spans="1:29" ht="9.75">
      <c r="A68" s="51"/>
      <c r="B68" s="82"/>
      <c r="D68" s="8"/>
      <c r="E68" s="9"/>
      <c r="F68" s="6"/>
      <c r="G68" s="10"/>
      <c r="H68" s="9"/>
      <c r="I68" s="6"/>
      <c r="J68" s="10"/>
      <c r="K68" s="11"/>
      <c r="L68" s="7"/>
      <c r="M68" s="21"/>
      <c r="P68" s="12"/>
      <c r="Q68" s="31"/>
      <c r="R68" s="32"/>
      <c r="S68" s="22"/>
      <c r="T68" s="33"/>
      <c r="U68" s="34"/>
      <c r="V68" s="30"/>
      <c r="W68" s="35"/>
      <c r="X68" s="99"/>
      <c r="Y68" s="101"/>
      <c r="Z68" s="100"/>
      <c r="AA68" s="98"/>
      <c r="AB68" s="60"/>
      <c r="AC68" s="51"/>
    </row>
    <row r="69" spans="1:29" ht="9.75">
      <c r="A69" s="51"/>
      <c r="B69" s="82"/>
      <c r="D69" s="8"/>
      <c r="E69" s="9"/>
      <c r="F69" s="6"/>
      <c r="G69" s="10"/>
      <c r="H69" s="9"/>
      <c r="I69" s="6"/>
      <c r="J69" s="10"/>
      <c r="K69" s="11"/>
      <c r="L69" s="7"/>
      <c r="M69" s="21"/>
      <c r="P69" s="12"/>
      <c r="Q69" s="31"/>
      <c r="R69" s="32"/>
      <c r="S69" s="22"/>
      <c r="T69" s="33"/>
      <c r="U69" s="34"/>
      <c r="V69" s="30"/>
      <c r="W69" s="35"/>
      <c r="X69" s="99"/>
      <c r="Y69" s="101"/>
      <c r="Z69" s="100"/>
      <c r="AA69" s="98"/>
      <c r="AB69" s="60"/>
      <c r="AC69" s="51"/>
    </row>
    <row r="70" spans="1:29" ht="9.75">
      <c r="A70" s="51"/>
      <c r="B70" s="82"/>
      <c r="D70" s="8"/>
      <c r="E70" s="9"/>
      <c r="F70" s="6"/>
      <c r="G70" s="10"/>
      <c r="H70" s="9"/>
      <c r="I70" s="6"/>
      <c r="J70" s="10"/>
      <c r="K70" s="11"/>
      <c r="L70" s="7"/>
      <c r="M70" s="21"/>
      <c r="P70" s="12"/>
      <c r="Q70" s="31"/>
      <c r="R70" s="32"/>
      <c r="S70" s="22"/>
      <c r="T70" s="33"/>
      <c r="U70" s="34"/>
      <c r="V70" s="30"/>
      <c r="W70" s="35"/>
      <c r="X70" s="99"/>
      <c r="Y70" s="101"/>
      <c r="Z70" s="100"/>
      <c r="AA70" s="98"/>
      <c r="AB70" s="60"/>
      <c r="AC70" s="51"/>
    </row>
    <row r="71" spans="1:29" ht="9.75">
      <c r="A71" s="51"/>
      <c r="B71" s="82"/>
      <c r="D71" s="8"/>
      <c r="E71" s="9"/>
      <c r="F71" s="6"/>
      <c r="G71" s="10"/>
      <c r="H71" s="9"/>
      <c r="I71" s="6"/>
      <c r="J71" s="10"/>
      <c r="K71" s="11"/>
      <c r="L71" s="7"/>
      <c r="M71" s="21"/>
      <c r="P71" s="12"/>
      <c r="Q71" s="31"/>
      <c r="R71" s="32"/>
      <c r="S71" s="22"/>
      <c r="T71" s="33"/>
      <c r="U71" s="34"/>
      <c r="V71" s="30"/>
      <c r="W71" s="35"/>
      <c r="X71" s="99"/>
      <c r="Y71" s="101"/>
      <c r="Z71" s="100"/>
      <c r="AA71" s="98"/>
      <c r="AB71" s="60"/>
      <c r="AC71" s="51"/>
    </row>
    <row r="72" spans="1:29" ht="9.75">
      <c r="A72" s="51"/>
      <c r="B72" s="82"/>
      <c r="D72" s="8"/>
      <c r="E72" s="9"/>
      <c r="F72" s="6"/>
      <c r="G72" s="10"/>
      <c r="H72" s="9"/>
      <c r="I72" s="6"/>
      <c r="J72" s="10"/>
      <c r="K72" s="11"/>
      <c r="L72" s="7"/>
      <c r="M72" s="21"/>
      <c r="P72" s="12"/>
      <c r="Q72" s="31"/>
      <c r="R72" s="32"/>
      <c r="S72" s="22"/>
      <c r="T72" s="33"/>
      <c r="U72" s="34"/>
      <c r="V72" s="30"/>
      <c r="W72" s="35"/>
      <c r="X72" s="99"/>
      <c r="Y72" s="101"/>
      <c r="Z72" s="100"/>
      <c r="AA72" s="98"/>
      <c r="AB72" s="60"/>
      <c r="AC72" s="51"/>
    </row>
    <row r="73" spans="1:29" ht="9.75">
      <c r="A73" s="51"/>
      <c r="B73" s="82"/>
      <c r="D73" s="8"/>
      <c r="E73" s="9"/>
      <c r="F73" s="6"/>
      <c r="G73" s="10"/>
      <c r="H73" s="9"/>
      <c r="I73" s="6"/>
      <c r="J73" s="10"/>
      <c r="K73" s="11"/>
      <c r="L73" s="7"/>
      <c r="M73" s="21"/>
      <c r="P73" s="12"/>
      <c r="Q73" s="31"/>
      <c r="R73" s="32"/>
      <c r="S73" s="22"/>
      <c r="T73" s="33"/>
      <c r="U73" s="34"/>
      <c r="V73" s="30"/>
      <c r="W73" s="35"/>
      <c r="X73" s="99"/>
      <c r="Y73" s="101"/>
      <c r="Z73" s="100"/>
      <c r="AA73" s="98"/>
      <c r="AB73" s="60"/>
      <c r="AC73" s="51"/>
    </row>
    <row r="74" spans="1:29" ht="9.75">
      <c r="A74" s="51"/>
      <c r="B74" s="82"/>
      <c r="D74" s="8"/>
      <c r="E74" s="9"/>
      <c r="F74" s="6"/>
      <c r="G74" s="10"/>
      <c r="H74" s="9"/>
      <c r="I74" s="6"/>
      <c r="J74" s="10"/>
      <c r="K74" s="11"/>
      <c r="L74" s="7"/>
      <c r="M74" s="21"/>
      <c r="P74" s="12"/>
      <c r="Q74" s="31"/>
      <c r="R74" s="32"/>
      <c r="S74" s="22"/>
      <c r="T74" s="33"/>
      <c r="U74" s="34"/>
      <c r="V74" s="30"/>
      <c r="W74" s="35"/>
      <c r="X74" s="99"/>
      <c r="Y74" s="101"/>
      <c r="Z74" s="100"/>
      <c r="AA74" s="98"/>
      <c r="AB74" s="60"/>
      <c r="AC74" s="51"/>
    </row>
    <row r="75" spans="1:29" ht="9.75">
      <c r="A75" s="51"/>
      <c r="B75" s="82"/>
      <c r="D75" s="8"/>
      <c r="E75" s="9"/>
      <c r="F75" s="6"/>
      <c r="G75" s="10"/>
      <c r="H75" s="9"/>
      <c r="I75" s="6"/>
      <c r="J75" s="10"/>
      <c r="K75" s="11"/>
      <c r="L75" s="7"/>
      <c r="M75" s="21"/>
      <c r="P75" s="12"/>
      <c r="Q75" s="31"/>
      <c r="R75" s="32"/>
      <c r="S75" s="22"/>
      <c r="T75" s="33"/>
      <c r="U75" s="34"/>
      <c r="V75" s="30"/>
      <c r="W75" s="35"/>
      <c r="X75" s="99"/>
      <c r="Y75" s="101"/>
      <c r="Z75" s="100"/>
      <c r="AA75" s="98"/>
      <c r="AB75" s="60"/>
      <c r="AC75" s="51"/>
    </row>
    <row r="76" spans="1:29" ht="9.75">
      <c r="A76" s="51"/>
      <c r="B76" s="82"/>
      <c r="D76" s="8"/>
      <c r="E76" s="9"/>
      <c r="F76" s="6"/>
      <c r="G76" s="10"/>
      <c r="H76" s="9"/>
      <c r="I76" s="6"/>
      <c r="J76" s="10"/>
      <c r="K76" s="11"/>
      <c r="L76" s="7"/>
      <c r="M76" s="21"/>
      <c r="P76" s="12"/>
      <c r="Q76" s="31"/>
      <c r="R76" s="32"/>
      <c r="S76" s="22"/>
      <c r="T76" s="33"/>
      <c r="U76" s="34"/>
      <c r="V76" s="30"/>
      <c r="W76" s="35"/>
      <c r="X76" s="99"/>
      <c r="Y76" s="101"/>
      <c r="Z76" s="100"/>
      <c r="AA76" s="98"/>
      <c r="AB76" s="60"/>
      <c r="AC76" s="51"/>
    </row>
    <row r="77" spans="1:29" ht="9.75">
      <c r="A77" s="51"/>
      <c r="B77" s="82"/>
      <c r="D77" s="8"/>
      <c r="E77" s="9"/>
      <c r="F77" s="6"/>
      <c r="G77" s="10"/>
      <c r="H77" s="9"/>
      <c r="I77" s="6"/>
      <c r="J77" s="10"/>
      <c r="K77" s="11"/>
      <c r="L77" s="7"/>
      <c r="M77" s="21"/>
      <c r="P77" s="12"/>
      <c r="Q77" s="31"/>
      <c r="R77" s="32"/>
      <c r="S77" s="22"/>
      <c r="T77" s="33"/>
      <c r="U77" s="34"/>
      <c r="V77" s="30"/>
      <c r="W77" s="35"/>
      <c r="X77" s="99"/>
      <c r="Y77" s="101"/>
      <c r="Z77" s="100"/>
      <c r="AA77" s="98"/>
      <c r="AB77" s="60"/>
      <c r="AC77" s="51"/>
    </row>
    <row r="78" spans="1:29" ht="9.75">
      <c r="A78" s="51"/>
      <c r="B78" s="82"/>
      <c r="D78" s="8"/>
      <c r="E78" s="9"/>
      <c r="F78" s="6"/>
      <c r="G78" s="10"/>
      <c r="H78" s="9"/>
      <c r="I78" s="6"/>
      <c r="J78" s="10"/>
      <c r="K78" s="11"/>
      <c r="L78" s="7"/>
      <c r="M78" s="21"/>
      <c r="P78" s="12"/>
      <c r="Q78" s="31"/>
      <c r="R78" s="32"/>
      <c r="S78" s="22"/>
      <c r="T78" s="33"/>
      <c r="U78" s="34"/>
      <c r="V78" s="30"/>
      <c r="W78" s="35"/>
      <c r="X78" s="99"/>
      <c r="Y78" s="101"/>
      <c r="Z78" s="100"/>
      <c r="AA78" s="98"/>
      <c r="AB78" s="60"/>
      <c r="AC78" s="51"/>
    </row>
    <row r="79" spans="1:29" ht="9.75">
      <c r="A79" s="51"/>
      <c r="B79" s="82"/>
      <c r="D79" s="8"/>
      <c r="E79" s="9"/>
      <c r="F79" s="6"/>
      <c r="G79" s="10"/>
      <c r="H79" s="9"/>
      <c r="I79" s="6"/>
      <c r="J79" s="10"/>
      <c r="K79" s="11"/>
      <c r="L79" s="7"/>
      <c r="M79" s="21"/>
      <c r="P79" s="12"/>
      <c r="Q79" s="31"/>
      <c r="R79" s="32"/>
      <c r="S79" s="22"/>
      <c r="T79" s="33"/>
      <c r="U79" s="34"/>
      <c r="V79" s="30"/>
      <c r="W79" s="35"/>
      <c r="X79" s="99"/>
      <c r="Y79" s="101"/>
      <c r="Z79" s="100"/>
      <c r="AA79" s="98"/>
      <c r="AB79" s="60"/>
      <c r="AC79" s="51"/>
    </row>
    <row r="80" spans="1:29" ht="9.75">
      <c r="A80" s="51"/>
      <c r="B80" s="82"/>
      <c r="D80" s="8"/>
      <c r="E80" s="9"/>
      <c r="F80" s="6"/>
      <c r="G80" s="10"/>
      <c r="H80" s="9"/>
      <c r="I80" s="6"/>
      <c r="J80" s="10"/>
      <c r="K80" s="11"/>
      <c r="L80" s="7"/>
      <c r="M80" s="21"/>
      <c r="P80" s="12"/>
      <c r="Q80" s="31"/>
      <c r="R80" s="32"/>
      <c r="S80" s="22"/>
      <c r="T80" s="33"/>
      <c r="U80" s="34"/>
      <c r="V80" s="30"/>
      <c r="W80" s="35"/>
      <c r="X80" s="99"/>
      <c r="Y80" s="101"/>
      <c r="Z80" s="100"/>
      <c r="AA80" s="98"/>
      <c r="AB80" s="60"/>
      <c r="AC80" s="51"/>
    </row>
    <row r="81" spans="1:29" ht="9.75">
      <c r="A81" s="51"/>
      <c r="B81" s="82"/>
      <c r="D81" s="8"/>
      <c r="E81" s="9"/>
      <c r="F81" s="6"/>
      <c r="G81" s="10"/>
      <c r="H81" s="9"/>
      <c r="I81" s="6"/>
      <c r="J81" s="10"/>
      <c r="K81" s="11"/>
      <c r="L81" s="7"/>
      <c r="M81" s="21"/>
      <c r="P81" s="12"/>
      <c r="Q81" s="31"/>
      <c r="R81" s="32"/>
      <c r="S81" s="22"/>
      <c r="T81" s="33"/>
      <c r="U81" s="34"/>
      <c r="V81" s="30"/>
      <c r="W81" s="35"/>
      <c r="X81" s="99"/>
      <c r="Y81" s="101"/>
      <c r="Z81" s="100"/>
      <c r="AA81" s="98"/>
      <c r="AB81" s="60"/>
      <c r="AC81" s="51"/>
    </row>
    <row r="82" spans="1:29" ht="9.75">
      <c r="A82" s="51"/>
      <c r="B82" s="82"/>
      <c r="D82" s="8"/>
      <c r="E82" s="9"/>
      <c r="F82" s="6"/>
      <c r="G82" s="10"/>
      <c r="H82" s="9"/>
      <c r="I82" s="6"/>
      <c r="J82" s="10"/>
      <c r="K82" s="11"/>
      <c r="L82" s="7"/>
      <c r="M82" s="21"/>
      <c r="P82" s="12"/>
      <c r="Q82" s="31"/>
      <c r="R82" s="32"/>
      <c r="S82" s="22"/>
      <c r="T82" s="33"/>
      <c r="U82" s="34"/>
      <c r="V82" s="30"/>
      <c r="W82" s="35"/>
      <c r="X82" s="99"/>
      <c r="Y82" s="101"/>
      <c r="Z82" s="100"/>
      <c r="AA82" s="98"/>
      <c r="AB82" s="60"/>
      <c r="AC82" s="51"/>
    </row>
    <row r="83" spans="1:29" ht="9.75">
      <c r="A83" s="51"/>
      <c r="B83" s="82"/>
      <c r="D83" s="8"/>
      <c r="E83" s="9"/>
      <c r="F83" s="6"/>
      <c r="G83" s="10"/>
      <c r="H83" s="9"/>
      <c r="I83" s="6"/>
      <c r="J83" s="10"/>
      <c r="K83" s="11"/>
      <c r="L83" s="7"/>
      <c r="M83" s="21"/>
      <c r="P83" s="12"/>
      <c r="Q83" s="31"/>
      <c r="R83" s="32"/>
      <c r="S83" s="22"/>
      <c r="T83" s="33"/>
      <c r="U83" s="34"/>
      <c r="V83" s="30"/>
      <c r="W83" s="35"/>
      <c r="X83" s="99"/>
      <c r="Y83" s="101"/>
      <c r="Z83" s="100"/>
      <c r="AA83" s="98"/>
      <c r="AB83" s="60"/>
      <c r="AC83" s="51"/>
    </row>
    <row r="84" spans="1:29" ht="9.75">
      <c r="A84" s="51"/>
      <c r="B84" s="82"/>
      <c r="D84" s="8"/>
      <c r="E84" s="9"/>
      <c r="F84" s="6"/>
      <c r="G84" s="10"/>
      <c r="H84" s="9"/>
      <c r="I84" s="6"/>
      <c r="J84" s="10"/>
      <c r="K84" s="11"/>
      <c r="L84" s="7"/>
      <c r="M84" s="21"/>
      <c r="P84" s="12"/>
      <c r="Q84" s="31"/>
      <c r="R84" s="32"/>
      <c r="S84" s="22"/>
      <c r="T84" s="33"/>
      <c r="U84" s="34"/>
      <c r="V84" s="30"/>
      <c r="W84" s="35"/>
      <c r="X84" s="99"/>
      <c r="Y84" s="101"/>
      <c r="Z84" s="100"/>
      <c r="AA84" s="98"/>
      <c r="AB84" s="60"/>
      <c r="AC84" s="51"/>
    </row>
    <row r="85" spans="1:29" ht="9.75">
      <c r="A85" s="51"/>
      <c r="B85" s="82"/>
      <c r="D85" s="8"/>
      <c r="E85" s="9"/>
      <c r="F85" s="6"/>
      <c r="G85" s="10"/>
      <c r="H85" s="9"/>
      <c r="I85" s="6"/>
      <c r="J85" s="10"/>
      <c r="K85" s="11"/>
      <c r="L85" s="7"/>
      <c r="M85" s="21"/>
      <c r="P85" s="12"/>
      <c r="Q85" s="31"/>
      <c r="R85" s="32"/>
      <c r="S85" s="22"/>
      <c r="T85" s="33"/>
      <c r="U85" s="34"/>
      <c r="V85" s="30"/>
      <c r="W85" s="35"/>
      <c r="X85" s="99"/>
      <c r="Y85" s="101"/>
      <c r="Z85" s="100"/>
      <c r="AA85" s="98"/>
      <c r="AB85" s="60"/>
      <c r="AC85" s="51"/>
    </row>
    <row r="86" spans="1:29" ht="9.75">
      <c r="A86" s="51"/>
      <c r="B86" s="82"/>
      <c r="D86" s="8"/>
      <c r="E86" s="9"/>
      <c r="F86" s="6"/>
      <c r="G86" s="10"/>
      <c r="H86" s="9"/>
      <c r="I86" s="6"/>
      <c r="J86" s="10"/>
      <c r="K86" s="11"/>
      <c r="L86" s="7"/>
      <c r="M86" s="21"/>
      <c r="P86" s="12"/>
      <c r="Q86" s="31"/>
      <c r="R86" s="32"/>
      <c r="S86" s="22"/>
      <c r="T86" s="33"/>
      <c r="U86" s="34"/>
      <c r="V86" s="30"/>
      <c r="W86" s="35"/>
      <c r="X86" s="99"/>
      <c r="Y86" s="101"/>
      <c r="Z86" s="100"/>
      <c r="AA86" s="98"/>
      <c r="AB86" s="60"/>
      <c r="AC86" s="51"/>
    </row>
    <row r="87" spans="1:29" ht="9.75">
      <c r="A87" s="51"/>
      <c r="B87" s="82"/>
      <c r="D87" s="8"/>
      <c r="E87" s="9"/>
      <c r="F87" s="6"/>
      <c r="G87" s="10"/>
      <c r="H87" s="9"/>
      <c r="I87" s="6"/>
      <c r="J87" s="10"/>
      <c r="K87" s="11"/>
      <c r="L87" s="7"/>
      <c r="M87" s="21"/>
      <c r="P87" s="12"/>
      <c r="Q87" s="31"/>
      <c r="R87" s="32"/>
      <c r="S87" s="22"/>
      <c r="T87" s="33"/>
      <c r="U87" s="34"/>
      <c r="V87" s="30"/>
      <c r="W87" s="35"/>
      <c r="X87" s="99"/>
      <c r="Y87" s="101"/>
      <c r="Z87" s="100"/>
      <c r="AA87" s="98"/>
      <c r="AB87" s="60"/>
      <c r="AC87" s="51"/>
    </row>
    <row r="88" spans="1:29" ht="9.75">
      <c r="A88" s="51"/>
      <c r="B88" s="82"/>
      <c r="D88" s="8"/>
      <c r="E88" s="9"/>
      <c r="F88" s="6"/>
      <c r="G88" s="10"/>
      <c r="H88" s="9"/>
      <c r="I88" s="6"/>
      <c r="J88" s="10"/>
      <c r="K88" s="11"/>
      <c r="L88" s="7"/>
      <c r="M88" s="21"/>
      <c r="P88" s="12"/>
      <c r="Q88" s="31"/>
      <c r="R88" s="32"/>
      <c r="S88" s="22"/>
      <c r="T88" s="33"/>
      <c r="U88" s="34"/>
      <c r="V88" s="30"/>
      <c r="W88" s="35"/>
      <c r="X88" s="99"/>
      <c r="Y88" s="101"/>
      <c r="Z88" s="100"/>
      <c r="AA88" s="98"/>
      <c r="AB88" s="60"/>
      <c r="AC88" s="51"/>
    </row>
    <row r="89" spans="1:29" ht="9.75">
      <c r="A89" s="51"/>
      <c r="B89" s="82"/>
      <c r="D89" s="8"/>
      <c r="E89" s="9"/>
      <c r="F89" s="6"/>
      <c r="G89" s="10"/>
      <c r="H89" s="9"/>
      <c r="I89" s="6"/>
      <c r="J89" s="10"/>
      <c r="K89" s="11"/>
      <c r="L89" s="7"/>
      <c r="M89" s="21"/>
      <c r="P89" s="12"/>
      <c r="Q89" s="31"/>
      <c r="R89" s="32"/>
      <c r="S89" s="22"/>
      <c r="T89" s="33"/>
      <c r="U89" s="34"/>
      <c r="V89" s="30"/>
      <c r="W89" s="35"/>
      <c r="X89" s="99"/>
      <c r="Y89" s="101"/>
      <c r="Z89" s="100"/>
      <c r="AA89" s="98"/>
      <c r="AB89" s="60"/>
      <c r="AC89" s="51"/>
    </row>
    <row r="90" spans="1:29" ht="9.75">
      <c r="A90" s="51"/>
      <c r="B90" s="82"/>
      <c r="D90" s="8"/>
      <c r="E90" s="9"/>
      <c r="F90" s="6"/>
      <c r="G90" s="10"/>
      <c r="H90" s="9"/>
      <c r="I90" s="6"/>
      <c r="J90" s="10"/>
      <c r="K90" s="11"/>
      <c r="L90" s="7"/>
      <c r="M90" s="21"/>
      <c r="P90" s="12"/>
      <c r="Q90" s="31"/>
      <c r="R90" s="32"/>
      <c r="S90" s="22"/>
      <c r="T90" s="33"/>
      <c r="U90" s="34"/>
      <c r="V90" s="30"/>
      <c r="W90" s="35"/>
      <c r="X90" s="99"/>
      <c r="Y90" s="101"/>
      <c r="Z90" s="100"/>
      <c r="AA90" s="98"/>
      <c r="AB90" s="60"/>
      <c r="AC90" s="51"/>
    </row>
    <row r="91" spans="1:29" ht="9.75">
      <c r="A91" s="51"/>
      <c r="B91" s="82"/>
      <c r="D91" s="8"/>
      <c r="E91" s="9"/>
      <c r="F91" s="6"/>
      <c r="G91" s="10"/>
      <c r="H91" s="9"/>
      <c r="I91" s="6"/>
      <c r="J91" s="10"/>
      <c r="K91" s="11"/>
      <c r="L91" s="7"/>
      <c r="M91" s="21"/>
      <c r="P91" s="12"/>
      <c r="Q91" s="31"/>
      <c r="R91" s="32"/>
      <c r="S91" s="22"/>
      <c r="T91" s="33"/>
      <c r="U91" s="34"/>
      <c r="V91" s="30"/>
      <c r="W91" s="35"/>
      <c r="X91" s="99"/>
      <c r="Y91" s="101"/>
      <c r="Z91" s="100"/>
      <c r="AA91" s="98"/>
      <c r="AB91" s="60"/>
      <c r="AC91" s="51"/>
    </row>
    <row r="92" spans="1:29" ht="9.75">
      <c r="A92" s="51"/>
      <c r="B92" s="82"/>
      <c r="D92" s="8"/>
      <c r="E92" s="9"/>
      <c r="F92" s="6"/>
      <c r="G92" s="10"/>
      <c r="H92" s="9"/>
      <c r="I92" s="6"/>
      <c r="J92" s="10"/>
      <c r="K92" s="11"/>
      <c r="L92" s="7"/>
      <c r="M92" s="21"/>
      <c r="P92" s="12"/>
      <c r="Q92" s="31"/>
      <c r="R92" s="32"/>
      <c r="S92" s="22"/>
      <c r="T92" s="33"/>
      <c r="U92" s="34"/>
      <c r="V92" s="30"/>
      <c r="W92" s="35"/>
      <c r="X92" s="99"/>
      <c r="Y92" s="101"/>
      <c r="Z92" s="100"/>
      <c r="AA92" s="98"/>
      <c r="AB92" s="60"/>
      <c r="AC92" s="51"/>
    </row>
    <row r="93" spans="1:29" ht="9.75">
      <c r="A93" s="51"/>
      <c r="B93" s="82"/>
      <c r="D93" s="8"/>
      <c r="E93" s="9"/>
      <c r="F93" s="6"/>
      <c r="G93" s="10"/>
      <c r="H93" s="9"/>
      <c r="I93" s="6"/>
      <c r="J93" s="10"/>
      <c r="K93" s="11"/>
      <c r="L93" s="7"/>
      <c r="M93" s="21"/>
      <c r="P93" s="12"/>
      <c r="Q93" s="31"/>
      <c r="R93" s="32"/>
      <c r="S93" s="22"/>
      <c r="T93" s="33"/>
      <c r="U93" s="34"/>
      <c r="V93" s="30"/>
      <c r="W93" s="35"/>
      <c r="X93" s="99"/>
      <c r="Y93" s="101"/>
      <c r="Z93" s="100"/>
      <c r="AA93" s="98"/>
      <c r="AB93" s="60"/>
      <c r="AC93" s="51"/>
    </row>
    <row r="94" spans="1:29" ht="9.75">
      <c r="A94" s="51"/>
      <c r="B94" s="82"/>
      <c r="D94" s="8"/>
      <c r="E94" s="9"/>
      <c r="F94" s="6"/>
      <c r="G94" s="10"/>
      <c r="H94" s="9"/>
      <c r="I94" s="6"/>
      <c r="J94" s="10"/>
      <c r="K94" s="11"/>
      <c r="L94" s="7"/>
      <c r="M94" s="21"/>
      <c r="P94" s="12"/>
      <c r="Q94" s="31"/>
      <c r="R94" s="32"/>
      <c r="S94" s="22"/>
      <c r="T94" s="33"/>
      <c r="U94" s="34"/>
      <c r="V94" s="30"/>
      <c r="W94" s="35"/>
      <c r="X94" s="99"/>
      <c r="Y94" s="101"/>
      <c r="Z94" s="100"/>
      <c r="AA94" s="98"/>
      <c r="AB94" s="60"/>
      <c r="AC94" s="51"/>
    </row>
    <row r="95" spans="1:29" ht="9.75">
      <c r="A95" s="51"/>
      <c r="B95" s="82"/>
      <c r="D95" s="8"/>
      <c r="E95" s="9"/>
      <c r="F95" s="6"/>
      <c r="G95" s="10"/>
      <c r="H95" s="9"/>
      <c r="I95" s="6"/>
      <c r="J95" s="10"/>
      <c r="K95" s="11"/>
      <c r="L95" s="7"/>
      <c r="M95" s="21"/>
      <c r="P95" s="12"/>
      <c r="Q95" s="31"/>
      <c r="R95" s="32"/>
      <c r="S95" s="22"/>
      <c r="T95" s="33"/>
      <c r="U95" s="34"/>
      <c r="V95" s="30"/>
      <c r="W95" s="35"/>
      <c r="X95" s="99"/>
      <c r="Y95" s="101"/>
      <c r="Z95" s="100"/>
      <c r="AA95" s="98"/>
      <c r="AB95" s="60"/>
      <c r="AC95" s="51"/>
    </row>
    <row r="96" spans="1:29" ht="9.75">
      <c r="A96" s="51"/>
      <c r="B96" s="82"/>
      <c r="D96" s="8"/>
      <c r="E96" s="9"/>
      <c r="F96" s="6"/>
      <c r="G96" s="10"/>
      <c r="H96" s="9"/>
      <c r="I96" s="6"/>
      <c r="J96" s="10"/>
      <c r="K96" s="11"/>
      <c r="L96" s="7"/>
      <c r="M96" s="21"/>
      <c r="P96" s="12"/>
      <c r="Q96" s="31"/>
      <c r="R96" s="32"/>
      <c r="S96" s="22"/>
      <c r="T96" s="33"/>
      <c r="U96" s="34"/>
      <c r="V96" s="30"/>
      <c r="W96" s="35"/>
      <c r="X96" s="99"/>
      <c r="Y96" s="101"/>
      <c r="Z96" s="100"/>
      <c r="AA96" s="98"/>
      <c r="AB96" s="60"/>
      <c r="AC96" s="51"/>
    </row>
    <row r="97" spans="1:29" ht="9.75">
      <c r="A97" s="51"/>
      <c r="B97" s="82"/>
      <c r="D97" s="8"/>
      <c r="E97" s="9"/>
      <c r="F97" s="6"/>
      <c r="G97" s="10"/>
      <c r="H97" s="9"/>
      <c r="I97" s="6"/>
      <c r="J97" s="10"/>
      <c r="K97" s="11"/>
      <c r="L97" s="7"/>
      <c r="M97" s="21"/>
      <c r="P97" s="12"/>
      <c r="Q97" s="31"/>
      <c r="R97" s="32"/>
      <c r="S97" s="22"/>
      <c r="T97" s="33"/>
      <c r="U97" s="34"/>
      <c r="V97" s="30"/>
      <c r="W97" s="35"/>
      <c r="X97" s="99"/>
      <c r="Y97" s="101"/>
      <c r="Z97" s="100"/>
      <c r="AA97" s="98"/>
      <c r="AB97" s="60"/>
      <c r="AC97" s="51"/>
    </row>
    <row r="98" spans="1:29" ht="9.75">
      <c r="A98" s="51"/>
      <c r="B98" s="82"/>
      <c r="D98" s="8"/>
      <c r="E98" s="9"/>
      <c r="F98" s="6"/>
      <c r="G98" s="10"/>
      <c r="H98" s="9"/>
      <c r="I98" s="6"/>
      <c r="J98" s="10"/>
      <c r="K98" s="11"/>
      <c r="L98" s="7"/>
      <c r="M98" s="21"/>
      <c r="P98" s="12"/>
      <c r="Q98" s="31"/>
      <c r="R98" s="32"/>
      <c r="S98" s="22"/>
      <c r="T98" s="33"/>
      <c r="U98" s="34"/>
      <c r="V98" s="30"/>
      <c r="W98" s="35"/>
      <c r="X98" s="99"/>
      <c r="Y98" s="101"/>
      <c r="Z98" s="100"/>
      <c r="AA98" s="98"/>
      <c r="AB98" s="60"/>
      <c r="AC98" s="51"/>
    </row>
    <row r="99" spans="1:29" ht="9.75">
      <c r="A99" s="51"/>
      <c r="B99" s="82"/>
      <c r="D99" s="8"/>
      <c r="E99" s="9"/>
      <c r="F99" s="6"/>
      <c r="G99" s="10"/>
      <c r="H99" s="9"/>
      <c r="I99" s="6"/>
      <c r="J99" s="10"/>
      <c r="K99" s="11"/>
      <c r="L99" s="7"/>
      <c r="M99" s="21"/>
      <c r="P99" s="12"/>
      <c r="Q99" s="31"/>
      <c r="R99" s="32"/>
      <c r="S99" s="22"/>
      <c r="T99" s="33"/>
      <c r="U99" s="34"/>
      <c r="V99" s="30"/>
      <c r="W99" s="35"/>
      <c r="X99" s="99"/>
      <c r="Y99" s="101"/>
      <c r="Z99" s="100"/>
      <c r="AA99" s="98"/>
      <c r="AB99" s="60"/>
      <c r="AC99" s="51"/>
    </row>
    <row r="100" spans="1:29" ht="9.75">
      <c r="A100" s="51"/>
      <c r="B100" s="82"/>
      <c r="D100" s="8"/>
      <c r="E100" s="9"/>
      <c r="F100" s="6"/>
      <c r="G100" s="10"/>
      <c r="H100" s="9"/>
      <c r="I100" s="6"/>
      <c r="J100" s="10"/>
      <c r="K100" s="11"/>
      <c r="L100" s="7"/>
      <c r="M100" s="21"/>
      <c r="P100" s="12"/>
      <c r="Q100" s="31"/>
      <c r="R100" s="32"/>
      <c r="S100" s="22"/>
      <c r="T100" s="33"/>
      <c r="U100" s="34"/>
      <c r="V100" s="30"/>
      <c r="W100" s="35"/>
      <c r="X100" s="99"/>
      <c r="Y100" s="101"/>
      <c r="Z100" s="100"/>
      <c r="AA100" s="98"/>
      <c r="AB100" s="60"/>
      <c r="AC100" s="51"/>
    </row>
    <row r="101" spans="1:29" ht="9.75">
      <c r="A101" s="51"/>
      <c r="B101" s="82"/>
      <c r="D101" s="8"/>
      <c r="E101" s="9"/>
      <c r="F101" s="6"/>
      <c r="G101" s="10"/>
      <c r="H101" s="9"/>
      <c r="I101" s="6"/>
      <c r="J101" s="10"/>
      <c r="K101" s="11"/>
      <c r="L101" s="7"/>
      <c r="M101" s="21"/>
      <c r="P101" s="12"/>
      <c r="Q101" s="31"/>
      <c r="R101" s="32"/>
      <c r="S101" s="22"/>
      <c r="T101" s="33"/>
      <c r="U101" s="34"/>
      <c r="V101" s="30"/>
      <c r="W101" s="35"/>
      <c r="X101" s="99"/>
      <c r="Y101" s="101"/>
      <c r="Z101" s="100"/>
      <c r="AA101" s="98"/>
      <c r="AB101" s="60"/>
      <c r="AC101" s="51"/>
    </row>
    <row r="102" spans="1:29" ht="9.75">
      <c r="A102" s="51"/>
      <c r="B102" s="82"/>
      <c r="D102" s="8"/>
      <c r="E102" s="9"/>
      <c r="F102" s="6"/>
      <c r="G102" s="10"/>
      <c r="H102" s="9"/>
      <c r="I102" s="6"/>
      <c r="J102" s="10"/>
      <c r="K102" s="11"/>
      <c r="L102" s="7"/>
      <c r="M102" s="21"/>
      <c r="P102" s="12"/>
      <c r="Q102" s="31"/>
      <c r="R102" s="32"/>
      <c r="S102" s="22"/>
      <c r="T102" s="33"/>
      <c r="U102" s="34"/>
      <c r="V102" s="30"/>
      <c r="W102" s="35"/>
      <c r="X102" s="99"/>
      <c r="Y102" s="101"/>
      <c r="Z102" s="100"/>
      <c r="AA102" s="98"/>
      <c r="AB102" s="60"/>
      <c r="AC102" s="51"/>
    </row>
    <row r="103" spans="1:29" ht="9.75">
      <c r="A103" s="51"/>
      <c r="B103" s="82"/>
      <c r="D103" s="8"/>
      <c r="E103" s="9"/>
      <c r="F103" s="6"/>
      <c r="G103" s="10"/>
      <c r="H103" s="9"/>
      <c r="I103" s="6"/>
      <c r="J103" s="10"/>
      <c r="K103" s="11"/>
      <c r="L103" s="7"/>
      <c r="M103" s="21"/>
      <c r="P103" s="12"/>
      <c r="Q103" s="31"/>
      <c r="R103" s="32"/>
      <c r="S103" s="22"/>
      <c r="T103" s="33"/>
      <c r="U103" s="34"/>
      <c r="V103" s="30"/>
      <c r="W103" s="35"/>
      <c r="X103" s="99"/>
      <c r="Y103" s="101"/>
      <c r="Z103" s="100"/>
      <c r="AA103" s="98"/>
      <c r="AB103" s="60"/>
      <c r="AC103" s="51"/>
    </row>
    <row r="104" spans="1:29" ht="9.75">
      <c r="A104" s="51"/>
      <c r="B104" s="82"/>
      <c r="D104" s="8"/>
      <c r="E104" s="9"/>
      <c r="F104" s="6"/>
      <c r="G104" s="10"/>
      <c r="H104" s="9"/>
      <c r="I104" s="6"/>
      <c r="J104" s="10"/>
      <c r="K104" s="11"/>
      <c r="L104" s="7"/>
      <c r="M104" s="21"/>
      <c r="P104" s="12"/>
      <c r="Q104" s="31"/>
      <c r="R104" s="32"/>
      <c r="S104" s="22"/>
      <c r="T104" s="33"/>
      <c r="U104" s="34"/>
      <c r="V104" s="30"/>
      <c r="W104" s="35"/>
      <c r="X104" s="99"/>
      <c r="Y104" s="101"/>
      <c r="Z104" s="100"/>
      <c r="AA104" s="98"/>
      <c r="AB104" s="60"/>
      <c r="AC104" s="51"/>
    </row>
    <row r="105" spans="1:29" ht="9.75">
      <c r="A105" s="51"/>
      <c r="B105" s="82"/>
      <c r="D105" s="8"/>
      <c r="E105" s="9"/>
      <c r="F105" s="6"/>
      <c r="G105" s="10"/>
      <c r="H105" s="9"/>
      <c r="I105" s="6"/>
      <c r="J105" s="10"/>
      <c r="K105" s="11"/>
      <c r="L105" s="7"/>
      <c r="M105" s="21"/>
      <c r="P105" s="12"/>
      <c r="Q105" s="31"/>
      <c r="R105" s="32"/>
      <c r="S105" s="22"/>
      <c r="T105" s="33"/>
      <c r="U105" s="34"/>
      <c r="V105" s="30"/>
      <c r="W105" s="35"/>
      <c r="X105" s="99"/>
      <c r="Y105" s="101"/>
      <c r="Z105" s="100"/>
      <c r="AA105" s="98"/>
      <c r="AB105" s="60"/>
      <c r="AC105" s="51"/>
    </row>
    <row r="106" spans="1:29" ht="9.75">
      <c r="A106" s="51"/>
      <c r="B106" s="82"/>
      <c r="D106" s="8"/>
      <c r="E106" s="9"/>
      <c r="F106" s="6"/>
      <c r="G106" s="10"/>
      <c r="H106" s="9"/>
      <c r="I106" s="6"/>
      <c r="J106" s="10"/>
      <c r="K106" s="11"/>
      <c r="L106" s="7"/>
      <c r="M106" s="21"/>
      <c r="P106" s="12"/>
      <c r="Q106" s="31"/>
      <c r="R106" s="32"/>
      <c r="S106" s="22"/>
      <c r="T106" s="33"/>
      <c r="U106" s="34"/>
      <c r="V106" s="30"/>
      <c r="W106" s="35"/>
      <c r="X106" s="99"/>
      <c r="Y106" s="101"/>
      <c r="Z106" s="100"/>
      <c r="AA106" s="98"/>
      <c r="AB106" s="60"/>
      <c r="AC106" s="51"/>
    </row>
    <row r="107" spans="1:29" ht="9.75">
      <c r="A107" s="51"/>
      <c r="B107" s="83"/>
      <c r="C107" s="64"/>
      <c r="D107" s="66"/>
      <c r="E107" s="67"/>
      <c r="F107" s="68"/>
      <c r="G107" s="69"/>
      <c r="H107" s="67"/>
      <c r="I107" s="68"/>
      <c r="J107" s="69"/>
      <c r="K107" s="70"/>
      <c r="L107" s="65"/>
      <c r="M107" s="71"/>
      <c r="O107" s="64"/>
      <c r="P107" s="72"/>
      <c r="Q107" s="73"/>
      <c r="R107" s="74"/>
      <c r="S107" s="75"/>
      <c r="T107" s="76"/>
      <c r="U107" s="77"/>
      <c r="V107" s="78"/>
      <c r="W107" s="79"/>
      <c r="X107" s="99"/>
      <c r="Y107" s="101"/>
      <c r="Z107" s="100"/>
      <c r="AA107" s="98"/>
      <c r="AB107" s="80"/>
      <c r="AC107" s="51"/>
    </row>
    <row r="108" spans="1:30" s="62" customFormat="1" ht="9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6"/>
      <c r="L108" s="51"/>
      <c r="M108" s="51"/>
      <c r="N108" s="51"/>
      <c r="O108" s="51"/>
      <c r="P108" s="56"/>
      <c r="Q108" s="56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63"/>
    </row>
    <row r="109" spans="1:28" ht="9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54"/>
      <c r="L109" s="39"/>
      <c r="M109" s="39"/>
      <c r="N109" s="39"/>
      <c r="O109" s="39"/>
      <c r="P109" s="54"/>
      <c r="Q109" s="55"/>
      <c r="R109" s="39"/>
      <c r="S109" s="39"/>
      <c r="T109" s="39"/>
      <c r="U109" s="39"/>
      <c r="V109" s="39"/>
      <c r="W109" s="39"/>
      <c r="X109" s="39"/>
      <c r="Y109" s="39"/>
      <c r="Z109" s="39"/>
      <c r="AA109" s="81"/>
      <c r="AB109" s="81"/>
    </row>
  </sheetData>
  <sheetProtection password="CC80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A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4" width="7.7109375" style="1" customWidth="1"/>
    <col min="15" max="20" width="7.7109375" style="0" customWidth="1"/>
    <col min="21" max="23" width="7.7109375" style="1" customWidth="1"/>
    <col min="24" max="16384" width="9.140625" style="1" customWidth="1"/>
  </cols>
  <sheetData>
    <row r="1" spans="2:27" ht="12.75">
      <c r="B1" s="108" t="s">
        <v>2</v>
      </c>
      <c r="C1" s="27"/>
      <c r="D1" s="27"/>
      <c r="E1" s="109"/>
      <c r="F1" s="108" t="s">
        <v>66</v>
      </c>
      <c r="G1" s="27"/>
      <c r="H1" s="27"/>
      <c r="I1" s="109"/>
      <c r="J1" s="108" t="s">
        <v>4</v>
      </c>
      <c r="K1" s="110"/>
      <c r="L1" s="27"/>
      <c r="M1" s="27"/>
      <c r="O1" s="45" t="s">
        <v>73</v>
      </c>
      <c r="Q1" s="46" t="s">
        <v>104</v>
      </c>
      <c r="R1" s="38"/>
      <c r="S1" s="38"/>
      <c r="U1" s="116" t="s">
        <v>65</v>
      </c>
      <c r="V1" s="117"/>
      <c r="W1" s="117"/>
      <c r="Y1" s="148" t="s">
        <v>173</v>
      </c>
      <c r="Z1" s="147"/>
      <c r="AA1" s="147"/>
    </row>
    <row r="2" spans="21:23" ht="12.75">
      <c r="U2"/>
      <c r="V2"/>
      <c r="W2"/>
    </row>
    <row r="3" spans="2:27" ht="12.75">
      <c r="B3" s="24"/>
      <c r="C3" s="27"/>
      <c r="D3" s="25"/>
      <c r="E3" s="23"/>
      <c r="F3" s="24"/>
      <c r="G3" s="27"/>
      <c r="H3" s="25"/>
      <c r="J3" s="24"/>
      <c r="K3" s="27"/>
      <c r="L3" s="27"/>
      <c r="M3" s="25"/>
      <c r="O3" s="37"/>
      <c r="Q3" s="38"/>
      <c r="R3" s="38"/>
      <c r="S3" s="38"/>
      <c r="U3" s="117"/>
      <c r="V3" s="117"/>
      <c r="W3" s="117"/>
      <c r="Y3" s="147"/>
      <c r="Z3" s="147"/>
      <c r="AA3" s="147"/>
    </row>
    <row r="4" spans="2:27" ht="12.75">
      <c r="B4" s="28"/>
      <c r="C4" s="29"/>
      <c r="D4" s="26"/>
      <c r="E4" s="23"/>
      <c r="F4" s="28"/>
      <c r="G4" s="29"/>
      <c r="H4" s="26"/>
      <c r="J4" s="28"/>
      <c r="K4" s="29"/>
      <c r="L4" s="29"/>
      <c r="M4" s="26"/>
      <c r="O4" s="37"/>
      <c r="Q4" s="38"/>
      <c r="R4" s="38"/>
      <c r="S4" s="38"/>
      <c r="U4" s="117"/>
      <c r="V4" s="117"/>
      <c r="W4" s="117"/>
      <c r="Y4" s="149" t="s">
        <v>174</v>
      </c>
      <c r="Z4" s="149" t="s">
        <v>93</v>
      </c>
      <c r="AA4" s="149" t="s">
        <v>175</v>
      </c>
    </row>
    <row r="5" spans="1:27" ht="12.75">
      <c r="A5" s="41">
        <v>1</v>
      </c>
      <c r="B5" s="2"/>
      <c r="C5" s="139"/>
      <c r="D5" s="41"/>
      <c r="E5" s="42"/>
      <c r="F5" s="2"/>
      <c r="G5" s="139"/>
      <c r="H5" s="41"/>
      <c r="I5" s="43"/>
      <c r="J5" s="2"/>
      <c r="K5" s="141"/>
      <c r="L5" s="41"/>
      <c r="M5" s="41"/>
      <c r="N5" s="43"/>
      <c r="O5" s="40" t="e">
        <f>AVERAGE(D5,H5,L5)</f>
        <v>#DIV/0!</v>
      </c>
      <c r="P5" s="44"/>
      <c r="Q5" s="2"/>
      <c r="R5" s="40"/>
      <c r="S5" s="41"/>
      <c r="T5" s="44"/>
      <c r="W5" s="41"/>
      <c r="Y5" s="2" t="s">
        <v>176</v>
      </c>
      <c r="Z5" s="1">
        <v>3</v>
      </c>
      <c r="AA5" s="1">
        <v>1</v>
      </c>
    </row>
    <row r="6" spans="1:27" ht="12.75">
      <c r="A6" s="41">
        <v>2</v>
      </c>
      <c r="B6" s="2"/>
      <c r="C6" s="139"/>
      <c r="D6" s="41"/>
      <c r="E6" s="42"/>
      <c r="F6" s="2"/>
      <c r="G6" s="139"/>
      <c r="H6" s="41"/>
      <c r="I6" s="43"/>
      <c r="J6" s="2"/>
      <c r="K6" s="141"/>
      <c r="L6" s="41"/>
      <c r="M6" s="41"/>
      <c r="N6" s="43"/>
      <c r="O6" s="40" t="e">
        <f aca="true" t="shared" si="0" ref="O6:O69">AVERAGE(D6,H6,L6)</f>
        <v>#DIV/0!</v>
      </c>
      <c r="P6" s="44"/>
      <c r="Q6" s="2"/>
      <c r="R6" s="40"/>
      <c r="S6" s="41"/>
      <c r="T6" s="44"/>
      <c r="W6" s="41"/>
      <c r="Y6" s="2" t="s">
        <v>216</v>
      </c>
      <c r="Z6" s="1">
        <v>1</v>
      </c>
      <c r="AA6" s="1" t="s">
        <v>167</v>
      </c>
    </row>
    <row r="7" spans="1:27" ht="12.75">
      <c r="A7" s="41">
        <v>3</v>
      </c>
      <c r="B7" s="2"/>
      <c r="C7" s="139"/>
      <c r="D7" s="41"/>
      <c r="E7" s="42"/>
      <c r="F7" s="2"/>
      <c r="G7" s="139"/>
      <c r="H7" s="41"/>
      <c r="I7" s="43"/>
      <c r="J7" s="2"/>
      <c r="K7" s="141"/>
      <c r="L7" s="41"/>
      <c r="M7" s="41"/>
      <c r="N7" s="43"/>
      <c r="O7" s="40" t="e">
        <f t="shared" si="0"/>
        <v>#DIV/0!</v>
      </c>
      <c r="P7" s="44"/>
      <c r="Q7" s="2"/>
      <c r="R7" s="40"/>
      <c r="S7" s="41"/>
      <c r="T7" s="44"/>
      <c r="W7" s="41"/>
      <c r="Y7" s="2" t="s">
        <v>177</v>
      </c>
      <c r="Z7" s="1">
        <v>3</v>
      </c>
      <c r="AA7" s="1">
        <v>1</v>
      </c>
    </row>
    <row r="8" spans="1:27" ht="12.75">
      <c r="A8" s="41">
        <v>4</v>
      </c>
      <c r="B8" s="2"/>
      <c r="C8" s="139"/>
      <c r="D8" s="41"/>
      <c r="E8" s="42"/>
      <c r="F8" s="2"/>
      <c r="G8" s="139"/>
      <c r="H8" s="41"/>
      <c r="I8" s="43"/>
      <c r="J8" s="2"/>
      <c r="K8" s="141"/>
      <c r="L8" s="41"/>
      <c r="M8" s="41"/>
      <c r="N8" s="43"/>
      <c r="O8" s="40" t="e">
        <f t="shared" si="0"/>
        <v>#DIV/0!</v>
      </c>
      <c r="P8" s="44"/>
      <c r="Q8" s="2"/>
      <c r="R8" s="40"/>
      <c r="S8" s="41"/>
      <c r="T8" s="44"/>
      <c r="W8" s="41"/>
      <c r="Y8" s="2" t="s">
        <v>178</v>
      </c>
      <c r="Z8" s="1">
        <v>3</v>
      </c>
      <c r="AA8" s="1">
        <v>3</v>
      </c>
    </row>
    <row r="9" spans="1:27" ht="12.75">
      <c r="A9" s="41">
        <v>5</v>
      </c>
      <c r="B9" s="2"/>
      <c r="C9" s="139"/>
      <c r="D9" s="41"/>
      <c r="E9" s="42"/>
      <c r="F9" s="2"/>
      <c r="G9" s="139"/>
      <c r="H9" s="41"/>
      <c r="I9" s="43"/>
      <c r="J9" s="2"/>
      <c r="K9" s="141"/>
      <c r="L9" s="41"/>
      <c r="M9" s="41"/>
      <c r="N9" s="43"/>
      <c r="O9" s="40" t="e">
        <f t="shared" si="0"/>
        <v>#DIV/0!</v>
      </c>
      <c r="P9" s="44"/>
      <c r="Q9" s="2"/>
      <c r="R9" s="40"/>
      <c r="S9" s="41"/>
      <c r="T9" s="44"/>
      <c r="W9" s="41"/>
      <c r="Y9" s="2" t="s">
        <v>179</v>
      </c>
      <c r="Z9" s="1">
        <v>1</v>
      </c>
      <c r="AA9" s="1">
        <v>2</v>
      </c>
    </row>
    <row r="10" spans="1:27" ht="12.75">
      <c r="A10" s="41">
        <v>6</v>
      </c>
      <c r="B10" s="2"/>
      <c r="C10" s="139"/>
      <c r="D10" s="41"/>
      <c r="E10" s="42"/>
      <c r="F10" s="2"/>
      <c r="G10" s="139"/>
      <c r="H10" s="41"/>
      <c r="I10" s="43"/>
      <c r="J10" s="2"/>
      <c r="K10" s="141"/>
      <c r="L10" s="41"/>
      <c r="M10" s="41"/>
      <c r="N10" s="43"/>
      <c r="O10" s="40" t="e">
        <f t="shared" si="0"/>
        <v>#DIV/0!</v>
      </c>
      <c r="P10" s="44"/>
      <c r="Q10" s="2"/>
      <c r="R10" s="40"/>
      <c r="S10" s="41"/>
      <c r="T10" s="44"/>
      <c r="W10" s="41"/>
      <c r="Y10" s="2" t="s">
        <v>180</v>
      </c>
      <c r="Z10" s="1">
        <v>1</v>
      </c>
      <c r="AA10" s="1">
        <v>2</v>
      </c>
    </row>
    <row r="11" spans="1:27" ht="12.75">
      <c r="A11" s="41">
        <v>7</v>
      </c>
      <c r="B11" s="2"/>
      <c r="C11" s="139"/>
      <c r="D11" s="41"/>
      <c r="E11" s="42"/>
      <c r="F11" s="2"/>
      <c r="G11" s="139"/>
      <c r="H11" s="41"/>
      <c r="I11" s="43"/>
      <c r="J11" s="2"/>
      <c r="K11" s="141"/>
      <c r="L11" s="41"/>
      <c r="M11" s="41"/>
      <c r="N11" s="43"/>
      <c r="O11" s="40" t="e">
        <f t="shared" si="0"/>
        <v>#DIV/0!</v>
      </c>
      <c r="P11" s="44"/>
      <c r="Q11" s="2"/>
      <c r="R11" s="40"/>
      <c r="S11" s="41"/>
      <c r="T11" s="44"/>
      <c r="W11" s="41"/>
      <c r="Y11" s="2" t="s">
        <v>181</v>
      </c>
      <c r="Z11" s="1">
        <v>3</v>
      </c>
      <c r="AA11" s="1">
        <v>3</v>
      </c>
    </row>
    <row r="12" spans="1:27" ht="12.75">
      <c r="A12" s="41">
        <v>8</v>
      </c>
      <c r="B12" s="2"/>
      <c r="C12" s="139"/>
      <c r="D12" s="41"/>
      <c r="E12" s="42"/>
      <c r="F12" s="2"/>
      <c r="G12" s="139"/>
      <c r="H12" s="41"/>
      <c r="I12" s="43"/>
      <c r="J12" s="2"/>
      <c r="K12" s="141"/>
      <c r="L12" s="41"/>
      <c r="M12" s="41"/>
      <c r="N12" s="43"/>
      <c r="O12" s="40" t="e">
        <f t="shared" si="0"/>
        <v>#DIV/0!</v>
      </c>
      <c r="P12" s="44"/>
      <c r="Q12" s="2"/>
      <c r="R12" s="40"/>
      <c r="S12" s="41"/>
      <c r="T12" s="44"/>
      <c r="W12" s="41"/>
      <c r="Y12" s="2" t="s">
        <v>182</v>
      </c>
      <c r="Z12" s="1">
        <v>3</v>
      </c>
      <c r="AA12" s="1">
        <v>1</v>
      </c>
    </row>
    <row r="13" spans="1:27" ht="12.75">
      <c r="A13" s="41">
        <v>9</v>
      </c>
      <c r="B13" s="2"/>
      <c r="C13" s="139"/>
      <c r="D13" s="41"/>
      <c r="E13" s="42"/>
      <c r="F13" s="2"/>
      <c r="G13" s="139"/>
      <c r="H13" s="41"/>
      <c r="I13" s="43"/>
      <c r="J13" s="2"/>
      <c r="K13" s="141"/>
      <c r="L13" s="41"/>
      <c r="M13" s="41"/>
      <c r="N13" s="43"/>
      <c r="O13" s="40" t="e">
        <f t="shared" si="0"/>
        <v>#DIV/0!</v>
      </c>
      <c r="P13" s="44"/>
      <c r="Q13" s="2"/>
      <c r="R13" s="40"/>
      <c r="S13" s="41"/>
      <c r="T13" s="44"/>
      <c r="W13" s="41"/>
      <c r="Y13" s="2" t="s">
        <v>183</v>
      </c>
      <c r="Z13" s="1">
        <v>1</v>
      </c>
      <c r="AA13" s="1">
        <v>2</v>
      </c>
    </row>
    <row r="14" spans="1:27" ht="12.75">
      <c r="A14" s="41">
        <v>10</v>
      </c>
      <c r="B14" s="2"/>
      <c r="C14" s="139"/>
      <c r="D14" s="41"/>
      <c r="E14" s="42"/>
      <c r="F14" s="2"/>
      <c r="G14" s="139"/>
      <c r="H14" s="41"/>
      <c r="I14" s="43"/>
      <c r="J14" s="2"/>
      <c r="K14" s="141"/>
      <c r="L14" s="41"/>
      <c r="M14" s="41"/>
      <c r="N14" s="43"/>
      <c r="O14" s="40" t="e">
        <f t="shared" si="0"/>
        <v>#DIV/0!</v>
      </c>
      <c r="P14" s="44"/>
      <c r="Q14" s="2"/>
      <c r="R14" s="40"/>
      <c r="S14" s="41"/>
      <c r="T14" s="44"/>
      <c r="W14" s="41"/>
      <c r="Y14" s="2" t="s">
        <v>184</v>
      </c>
      <c r="Z14" s="1">
        <v>1</v>
      </c>
      <c r="AA14" s="1">
        <v>2</v>
      </c>
    </row>
    <row r="15" spans="1:27" ht="12.75">
      <c r="A15" s="41">
        <v>11</v>
      </c>
      <c r="B15" s="2"/>
      <c r="C15" s="139"/>
      <c r="D15" s="41"/>
      <c r="E15" s="42"/>
      <c r="F15" s="2"/>
      <c r="G15" s="139"/>
      <c r="H15" s="41"/>
      <c r="I15" s="43"/>
      <c r="J15" s="2"/>
      <c r="K15" s="141"/>
      <c r="L15" s="41"/>
      <c r="M15" s="41"/>
      <c r="N15" s="43"/>
      <c r="O15" s="40" t="e">
        <f t="shared" si="0"/>
        <v>#DIV/0!</v>
      </c>
      <c r="P15" s="44"/>
      <c r="Q15" s="2"/>
      <c r="R15" s="40"/>
      <c r="S15" s="41"/>
      <c r="T15" s="44"/>
      <c r="W15" s="41"/>
      <c r="Y15" s="2" t="s">
        <v>185</v>
      </c>
      <c r="Z15" s="1">
        <v>3</v>
      </c>
      <c r="AA15" s="1">
        <v>3</v>
      </c>
    </row>
    <row r="16" spans="1:27" ht="12.75">
      <c r="A16" s="41">
        <v>12</v>
      </c>
      <c r="B16" s="2"/>
      <c r="C16" s="139"/>
      <c r="D16" s="41"/>
      <c r="E16" s="42"/>
      <c r="F16" s="2"/>
      <c r="G16" s="139"/>
      <c r="H16" s="41"/>
      <c r="I16" s="43"/>
      <c r="J16" s="2"/>
      <c r="K16" s="141"/>
      <c r="L16" s="41"/>
      <c r="M16" s="41"/>
      <c r="N16" s="43"/>
      <c r="O16" s="40" t="e">
        <f t="shared" si="0"/>
        <v>#DIV/0!</v>
      </c>
      <c r="P16" s="44"/>
      <c r="Q16" s="2"/>
      <c r="R16" s="40"/>
      <c r="S16" s="41"/>
      <c r="T16" s="44"/>
      <c r="W16" s="41"/>
      <c r="Y16" s="2" t="s">
        <v>186</v>
      </c>
      <c r="Z16" s="1">
        <v>1</v>
      </c>
      <c r="AA16" s="1" t="s">
        <v>167</v>
      </c>
    </row>
    <row r="17" spans="1:27" ht="12.75">
      <c r="A17" s="41">
        <v>13</v>
      </c>
      <c r="B17" s="2"/>
      <c r="C17" s="139"/>
      <c r="D17" s="41"/>
      <c r="E17" s="42"/>
      <c r="F17" s="2"/>
      <c r="G17" s="139"/>
      <c r="H17" s="41"/>
      <c r="I17" s="43"/>
      <c r="J17" s="2"/>
      <c r="K17" s="141"/>
      <c r="L17" s="41"/>
      <c r="M17" s="41"/>
      <c r="N17" s="43"/>
      <c r="O17" s="40" t="e">
        <f t="shared" si="0"/>
        <v>#DIV/0!</v>
      </c>
      <c r="P17" s="44"/>
      <c r="Q17" s="2"/>
      <c r="R17" s="40"/>
      <c r="S17" s="41"/>
      <c r="T17" s="44"/>
      <c r="W17" s="41"/>
      <c r="Y17" s="2" t="s">
        <v>187</v>
      </c>
      <c r="Z17" s="1">
        <v>3</v>
      </c>
      <c r="AA17" s="1">
        <v>1</v>
      </c>
    </row>
    <row r="18" spans="1:27" ht="12.75">
      <c r="A18" s="41">
        <v>14</v>
      </c>
      <c r="B18" s="2"/>
      <c r="C18" s="139"/>
      <c r="D18" s="41"/>
      <c r="E18" s="42"/>
      <c r="F18" s="2"/>
      <c r="G18" s="139"/>
      <c r="H18" s="41"/>
      <c r="I18" s="43"/>
      <c r="J18" s="2"/>
      <c r="K18" s="141"/>
      <c r="L18" s="41"/>
      <c r="M18" s="41"/>
      <c r="N18" s="43"/>
      <c r="O18" s="40" t="e">
        <f t="shared" si="0"/>
        <v>#DIV/0!</v>
      </c>
      <c r="P18" s="44"/>
      <c r="Q18" s="2"/>
      <c r="R18" s="40"/>
      <c r="S18" s="41"/>
      <c r="T18" s="44"/>
      <c r="W18" s="41"/>
      <c r="Y18" s="2" t="s">
        <v>215</v>
      </c>
      <c r="Z18" s="1">
        <v>0</v>
      </c>
      <c r="AA18" s="1" t="s">
        <v>167</v>
      </c>
    </row>
    <row r="19" spans="1:27" ht="12.75">
      <c r="A19" s="41">
        <v>15</v>
      </c>
      <c r="B19" s="2"/>
      <c r="C19" s="139"/>
      <c r="D19" s="41"/>
      <c r="E19" s="42"/>
      <c r="F19" s="2"/>
      <c r="G19" s="139"/>
      <c r="H19" s="41"/>
      <c r="I19" s="43"/>
      <c r="J19" s="2"/>
      <c r="K19" s="141"/>
      <c r="L19" s="41"/>
      <c r="M19" s="41"/>
      <c r="N19" s="43"/>
      <c r="O19" s="40" t="e">
        <f t="shared" si="0"/>
        <v>#DIV/0!</v>
      </c>
      <c r="P19" s="44"/>
      <c r="Q19" s="2"/>
      <c r="R19" s="40"/>
      <c r="S19" s="41"/>
      <c r="T19" s="44"/>
      <c r="W19" s="41"/>
      <c r="Y19" s="2" t="s">
        <v>188</v>
      </c>
      <c r="Z19" s="1">
        <v>3</v>
      </c>
      <c r="AA19" s="1">
        <v>3</v>
      </c>
    </row>
    <row r="20" spans="1:27" ht="12.75">
      <c r="A20" s="41">
        <v>16</v>
      </c>
      <c r="B20" s="2"/>
      <c r="C20" s="139"/>
      <c r="D20" s="41"/>
      <c r="E20" s="42"/>
      <c r="F20" s="2"/>
      <c r="G20" s="139"/>
      <c r="H20" s="41"/>
      <c r="I20" s="43"/>
      <c r="J20" s="2"/>
      <c r="K20" s="141"/>
      <c r="L20" s="41"/>
      <c r="M20" s="41"/>
      <c r="N20" s="43"/>
      <c r="O20" s="40" t="e">
        <f t="shared" si="0"/>
        <v>#DIV/0!</v>
      </c>
      <c r="P20" s="44"/>
      <c r="Q20" s="2"/>
      <c r="R20" s="40"/>
      <c r="S20" s="41"/>
      <c r="T20" s="44"/>
      <c r="W20" s="41"/>
      <c r="Y20" s="2" t="s">
        <v>189</v>
      </c>
      <c r="Z20" s="1">
        <v>3</v>
      </c>
      <c r="AA20" s="1">
        <v>3</v>
      </c>
    </row>
    <row r="21" spans="1:27" ht="12.75">
      <c r="A21" s="41">
        <v>17</v>
      </c>
      <c r="B21" s="2"/>
      <c r="C21" s="139"/>
      <c r="D21" s="41"/>
      <c r="E21" s="42"/>
      <c r="F21" s="2"/>
      <c r="G21" s="139"/>
      <c r="H21" s="41"/>
      <c r="I21" s="43"/>
      <c r="J21" s="2"/>
      <c r="K21" s="141"/>
      <c r="L21" s="41"/>
      <c r="M21" s="41"/>
      <c r="N21" s="43"/>
      <c r="O21" s="40" t="e">
        <f t="shared" si="0"/>
        <v>#DIV/0!</v>
      </c>
      <c r="P21" s="44"/>
      <c r="Q21" s="2"/>
      <c r="R21" s="40"/>
      <c r="S21" s="41"/>
      <c r="T21" s="44"/>
      <c r="W21" s="41"/>
      <c r="Y21" s="2" t="s">
        <v>190</v>
      </c>
      <c r="Z21" s="1">
        <v>1</v>
      </c>
      <c r="AA21" s="1" t="s">
        <v>167</v>
      </c>
    </row>
    <row r="22" spans="1:27" ht="12.75">
      <c r="A22" s="41">
        <v>18</v>
      </c>
      <c r="B22" s="2"/>
      <c r="C22" s="139"/>
      <c r="D22" s="41"/>
      <c r="E22" s="42"/>
      <c r="F22" s="2"/>
      <c r="G22" s="139"/>
      <c r="H22" s="41"/>
      <c r="I22" s="43"/>
      <c r="J22" s="2"/>
      <c r="K22" s="141"/>
      <c r="L22" s="41"/>
      <c r="M22" s="41"/>
      <c r="N22" s="43"/>
      <c r="O22" s="40" t="e">
        <f t="shared" si="0"/>
        <v>#DIV/0!</v>
      </c>
      <c r="P22" s="44"/>
      <c r="Q22" s="2"/>
      <c r="R22" s="40"/>
      <c r="S22" s="41"/>
      <c r="T22" s="44"/>
      <c r="W22" s="41"/>
      <c r="Y22" s="2" t="s">
        <v>212</v>
      </c>
      <c r="Z22" s="1">
        <v>1</v>
      </c>
      <c r="AA22" s="1">
        <v>2</v>
      </c>
    </row>
    <row r="23" spans="1:27" ht="12.75">
      <c r="A23" s="41">
        <v>19</v>
      </c>
      <c r="B23" s="2"/>
      <c r="C23" s="139"/>
      <c r="D23" s="41"/>
      <c r="E23" s="42"/>
      <c r="F23" s="2"/>
      <c r="G23" s="139"/>
      <c r="H23" s="41"/>
      <c r="I23" s="43"/>
      <c r="J23" s="2"/>
      <c r="K23" s="141"/>
      <c r="L23" s="41"/>
      <c r="M23" s="41"/>
      <c r="N23" s="43"/>
      <c r="O23" s="40" t="e">
        <f t="shared" si="0"/>
        <v>#DIV/0!</v>
      </c>
      <c r="P23" s="44"/>
      <c r="Q23" s="2"/>
      <c r="R23" s="40"/>
      <c r="S23" s="41"/>
      <c r="T23" s="44"/>
      <c r="W23" s="41"/>
      <c r="Y23" s="2" t="s">
        <v>191</v>
      </c>
      <c r="Z23" s="1">
        <v>3</v>
      </c>
      <c r="AA23" s="1" t="s">
        <v>167</v>
      </c>
    </row>
    <row r="24" spans="1:27" ht="12.75">
      <c r="A24" s="41">
        <v>20</v>
      </c>
      <c r="B24" s="2"/>
      <c r="C24" s="139"/>
      <c r="D24" s="41"/>
      <c r="E24" s="42"/>
      <c r="F24" s="2"/>
      <c r="G24" s="139"/>
      <c r="H24" s="41"/>
      <c r="I24" s="43"/>
      <c r="J24" s="2"/>
      <c r="K24" s="141"/>
      <c r="L24" s="41"/>
      <c r="M24" s="41"/>
      <c r="N24" s="43"/>
      <c r="O24" s="40" t="e">
        <f t="shared" si="0"/>
        <v>#DIV/0!</v>
      </c>
      <c r="P24" s="44"/>
      <c r="Q24" s="2"/>
      <c r="R24" s="40"/>
      <c r="S24" s="41"/>
      <c r="T24" s="44"/>
      <c r="W24" s="41"/>
      <c r="Y24" s="2" t="s">
        <v>192</v>
      </c>
      <c r="Z24" s="1">
        <v>3</v>
      </c>
      <c r="AA24" s="1">
        <v>3</v>
      </c>
    </row>
    <row r="25" spans="1:27" ht="12.75">
      <c r="A25" s="41">
        <v>21</v>
      </c>
      <c r="B25" s="2"/>
      <c r="C25" s="139"/>
      <c r="D25" s="41"/>
      <c r="E25" s="42"/>
      <c r="F25" s="2"/>
      <c r="G25" s="139"/>
      <c r="H25" s="41"/>
      <c r="I25" s="43"/>
      <c r="J25" s="2"/>
      <c r="K25" s="141"/>
      <c r="L25" s="41"/>
      <c r="M25" s="41"/>
      <c r="N25" s="43"/>
      <c r="O25" s="40" t="e">
        <f t="shared" si="0"/>
        <v>#DIV/0!</v>
      </c>
      <c r="P25" s="44"/>
      <c r="Q25" s="2"/>
      <c r="R25" s="40"/>
      <c r="S25" s="41"/>
      <c r="T25" s="44"/>
      <c r="W25" s="41"/>
      <c r="Y25" s="2" t="s">
        <v>213</v>
      </c>
      <c r="Z25" s="1">
        <v>1</v>
      </c>
      <c r="AA25" s="1" t="s">
        <v>167</v>
      </c>
    </row>
    <row r="26" spans="1:27" ht="12.75">
      <c r="A26" s="41">
        <v>22</v>
      </c>
      <c r="B26" s="2"/>
      <c r="C26" s="139"/>
      <c r="D26" s="41"/>
      <c r="E26" s="42"/>
      <c r="F26" s="2"/>
      <c r="G26" s="139"/>
      <c r="H26" s="41"/>
      <c r="I26" s="43"/>
      <c r="J26" s="2"/>
      <c r="K26" s="141"/>
      <c r="L26" s="41"/>
      <c r="M26" s="41"/>
      <c r="N26" s="43"/>
      <c r="O26" s="40" t="e">
        <f t="shared" si="0"/>
        <v>#DIV/0!</v>
      </c>
      <c r="P26" s="44"/>
      <c r="Q26" s="2"/>
      <c r="R26" s="40"/>
      <c r="S26" s="41"/>
      <c r="T26" s="44"/>
      <c r="W26" s="41"/>
      <c r="Y26" s="2" t="s">
        <v>193</v>
      </c>
      <c r="Z26" s="1">
        <v>3</v>
      </c>
      <c r="AA26" s="1">
        <v>1</v>
      </c>
    </row>
    <row r="27" spans="1:27" ht="12.75">
      <c r="A27" s="41">
        <v>23</v>
      </c>
      <c r="B27" s="2"/>
      <c r="C27" s="139"/>
      <c r="D27" s="41"/>
      <c r="E27" s="42"/>
      <c r="F27" s="2"/>
      <c r="G27" s="139"/>
      <c r="H27" s="41"/>
      <c r="I27" s="43"/>
      <c r="J27" s="2"/>
      <c r="K27" s="141"/>
      <c r="L27" s="41"/>
      <c r="M27" s="41"/>
      <c r="N27" s="43"/>
      <c r="O27" s="40" t="e">
        <f t="shared" si="0"/>
        <v>#DIV/0!</v>
      </c>
      <c r="P27" s="44"/>
      <c r="Q27" s="2"/>
      <c r="R27" s="40"/>
      <c r="S27" s="41"/>
      <c r="T27" s="44"/>
      <c r="W27" s="41"/>
      <c r="Y27" s="2" t="s">
        <v>214</v>
      </c>
      <c r="Z27" s="1">
        <v>1</v>
      </c>
      <c r="AA27" s="1" t="s">
        <v>167</v>
      </c>
    </row>
    <row r="28" spans="1:27" ht="12.75">
      <c r="A28" s="41">
        <v>24</v>
      </c>
      <c r="B28" s="2"/>
      <c r="C28" s="139"/>
      <c r="D28" s="41"/>
      <c r="E28" s="42"/>
      <c r="F28" s="2"/>
      <c r="G28" s="139"/>
      <c r="H28" s="41"/>
      <c r="I28" s="43"/>
      <c r="J28" s="2"/>
      <c r="K28" s="141"/>
      <c r="L28" s="41"/>
      <c r="M28" s="41"/>
      <c r="N28" s="43"/>
      <c r="O28" s="40" t="e">
        <f t="shared" si="0"/>
        <v>#DIV/0!</v>
      </c>
      <c r="P28" s="44"/>
      <c r="Q28" s="2"/>
      <c r="R28" s="40"/>
      <c r="S28" s="41"/>
      <c r="T28" s="44"/>
      <c r="W28" s="41"/>
      <c r="Y28" s="2" t="s">
        <v>194</v>
      </c>
      <c r="Z28" s="1">
        <v>3</v>
      </c>
      <c r="AA28" s="1">
        <v>3</v>
      </c>
    </row>
    <row r="29" spans="1:27" ht="12.75">
      <c r="A29" s="41">
        <v>25</v>
      </c>
      <c r="B29" s="2"/>
      <c r="C29" s="139"/>
      <c r="D29" s="41"/>
      <c r="E29" s="42"/>
      <c r="F29" s="2"/>
      <c r="G29" s="139"/>
      <c r="H29" s="41"/>
      <c r="I29" s="43"/>
      <c r="J29" s="2"/>
      <c r="K29" s="141"/>
      <c r="L29" s="41"/>
      <c r="M29" s="41"/>
      <c r="N29" s="43"/>
      <c r="O29" s="40" t="e">
        <f t="shared" si="0"/>
        <v>#DIV/0!</v>
      </c>
      <c r="P29" s="44"/>
      <c r="Q29" s="2"/>
      <c r="R29" s="40"/>
      <c r="S29" s="41"/>
      <c r="T29" s="44"/>
      <c r="W29" s="41"/>
      <c r="Y29" s="2" t="s">
        <v>195</v>
      </c>
      <c r="Z29" s="1">
        <v>2</v>
      </c>
      <c r="AA29" s="1">
        <v>3</v>
      </c>
    </row>
    <row r="30" spans="1:27" ht="12.75">
      <c r="A30" s="41">
        <v>26</v>
      </c>
      <c r="B30" s="2"/>
      <c r="C30" s="139"/>
      <c r="D30" s="41"/>
      <c r="E30" s="42"/>
      <c r="F30" s="2"/>
      <c r="G30" s="139"/>
      <c r="H30" s="41"/>
      <c r="I30" s="43"/>
      <c r="J30" s="2"/>
      <c r="K30" s="141"/>
      <c r="L30" s="41"/>
      <c r="M30" s="41"/>
      <c r="N30" s="43"/>
      <c r="O30" s="40" t="e">
        <f t="shared" si="0"/>
        <v>#DIV/0!</v>
      </c>
      <c r="P30" s="44"/>
      <c r="Q30" s="2"/>
      <c r="R30" s="40"/>
      <c r="S30" s="41"/>
      <c r="T30" s="44"/>
      <c r="W30" s="41"/>
      <c r="Y30" s="2" t="s">
        <v>196</v>
      </c>
      <c r="Z30" s="1">
        <v>3</v>
      </c>
      <c r="AA30" s="1">
        <v>3</v>
      </c>
    </row>
    <row r="31" spans="1:27" ht="12.75">
      <c r="A31" s="41">
        <v>27</v>
      </c>
      <c r="B31" s="2"/>
      <c r="C31" s="139"/>
      <c r="D31" s="41"/>
      <c r="E31" s="42"/>
      <c r="F31" s="2"/>
      <c r="G31" s="139"/>
      <c r="H31" s="41"/>
      <c r="I31" s="43"/>
      <c r="J31" s="2"/>
      <c r="K31" s="141"/>
      <c r="L31" s="41"/>
      <c r="M31" s="41"/>
      <c r="N31" s="43"/>
      <c r="O31" s="40" t="e">
        <f t="shared" si="0"/>
        <v>#DIV/0!</v>
      </c>
      <c r="P31" s="44"/>
      <c r="Q31" s="2"/>
      <c r="R31" s="40"/>
      <c r="S31" s="41"/>
      <c r="T31" s="44"/>
      <c r="W31" s="41"/>
      <c r="Y31" s="2" t="s">
        <v>197</v>
      </c>
      <c r="Z31" s="1">
        <v>3</v>
      </c>
      <c r="AA31" s="1">
        <v>3</v>
      </c>
    </row>
    <row r="32" spans="1:27" ht="12.75">
      <c r="A32" s="41">
        <v>28</v>
      </c>
      <c r="B32" s="39"/>
      <c r="C32" s="139"/>
      <c r="D32" s="41"/>
      <c r="E32" s="42"/>
      <c r="F32" s="39"/>
      <c r="G32" s="139"/>
      <c r="H32" s="41"/>
      <c r="I32" s="43"/>
      <c r="J32" s="39"/>
      <c r="K32" s="141"/>
      <c r="L32" s="41"/>
      <c r="M32" s="41"/>
      <c r="N32" s="43"/>
      <c r="O32" s="40" t="e">
        <f t="shared" si="0"/>
        <v>#DIV/0!</v>
      </c>
      <c r="P32" s="44"/>
      <c r="Q32" s="39"/>
      <c r="R32" s="40"/>
      <c r="S32" s="41"/>
      <c r="T32" s="44"/>
      <c r="W32" s="41"/>
      <c r="Y32" s="39" t="s">
        <v>198</v>
      </c>
      <c r="Z32" s="1">
        <v>2</v>
      </c>
      <c r="AA32" s="1">
        <v>3</v>
      </c>
    </row>
    <row r="33" spans="1:27" ht="12.75">
      <c r="A33" s="41">
        <v>29</v>
      </c>
      <c r="B33" s="2"/>
      <c r="C33" s="139"/>
      <c r="D33" s="41"/>
      <c r="E33" s="42"/>
      <c r="F33" s="2"/>
      <c r="G33" s="139"/>
      <c r="H33" s="41"/>
      <c r="I33" s="43"/>
      <c r="J33" s="2"/>
      <c r="K33" s="141"/>
      <c r="L33" s="41"/>
      <c r="M33" s="41"/>
      <c r="N33" s="43"/>
      <c r="O33" s="40" t="e">
        <f t="shared" si="0"/>
        <v>#DIV/0!</v>
      </c>
      <c r="P33" s="44"/>
      <c r="Q33" s="2"/>
      <c r="R33" s="40"/>
      <c r="S33" s="41"/>
      <c r="T33" s="44"/>
      <c r="W33" s="41"/>
      <c r="Y33" s="2" t="s">
        <v>199</v>
      </c>
      <c r="Z33" s="1">
        <v>3</v>
      </c>
      <c r="AA33" s="1">
        <v>3</v>
      </c>
    </row>
    <row r="34" spans="1:27" ht="12.75">
      <c r="A34" s="41">
        <v>30</v>
      </c>
      <c r="B34" s="2"/>
      <c r="C34" s="139"/>
      <c r="D34" s="41"/>
      <c r="E34" s="42"/>
      <c r="F34" s="2"/>
      <c r="G34" s="139"/>
      <c r="H34" s="41"/>
      <c r="I34" s="43"/>
      <c r="J34" s="2"/>
      <c r="K34" s="141"/>
      <c r="L34" s="41"/>
      <c r="M34" s="41"/>
      <c r="N34" s="43"/>
      <c r="O34" s="40" t="e">
        <f t="shared" si="0"/>
        <v>#DIV/0!</v>
      </c>
      <c r="P34" s="44"/>
      <c r="Q34" s="2"/>
      <c r="R34" s="40"/>
      <c r="S34" s="41"/>
      <c r="T34" s="44"/>
      <c r="W34" s="41"/>
      <c r="Y34" s="2" t="s">
        <v>200</v>
      </c>
      <c r="Z34" s="1">
        <v>1</v>
      </c>
      <c r="AA34" s="1">
        <v>2</v>
      </c>
    </row>
    <row r="35" spans="1:27" ht="12.75">
      <c r="A35" s="41">
        <v>31</v>
      </c>
      <c r="B35" s="2"/>
      <c r="C35" s="139"/>
      <c r="D35" s="41"/>
      <c r="E35" s="42"/>
      <c r="F35" s="2"/>
      <c r="G35" s="139"/>
      <c r="H35" s="41"/>
      <c r="I35" s="43"/>
      <c r="J35" s="2"/>
      <c r="K35" s="141"/>
      <c r="L35" s="41"/>
      <c r="M35" s="41"/>
      <c r="N35" s="43"/>
      <c r="O35" s="40" t="e">
        <f t="shared" si="0"/>
        <v>#DIV/0!</v>
      </c>
      <c r="P35" s="44"/>
      <c r="Q35" s="2"/>
      <c r="R35" s="40"/>
      <c r="S35" s="41"/>
      <c r="T35" s="44"/>
      <c r="W35" s="41"/>
      <c r="Y35" s="2" t="s">
        <v>201</v>
      </c>
      <c r="Z35" s="1">
        <v>2</v>
      </c>
      <c r="AA35" s="1">
        <v>1</v>
      </c>
    </row>
    <row r="36" spans="1:27" ht="12.75">
      <c r="A36" s="41">
        <v>32</v>
      </c>
      <c r="B36" s="2"/>
      <c r="C36" s="139"/>
      <c r="D36" s="41"/>
      <c r="E36" s="42"/>
      <c r="F36" s="2"/>
      <c r="G36" s="139"/>
      <c r="H36" s="41"/>
      <c r="I36" s="43"/>
      <c r="J36" s="2"/>
      <c r="K36" s="141"/>
      <c r="L36" s="41"/>
      <c r="M36" s="41"/>
      <c r="N36" s="43"/>
      <c r="O36" s="40" t="e">
        <f t="shared" si="0"/>
        <v>#DIV/0!</v>
      </c>
      <c r="P36" s="44"/>
      <c r="Q36" s="2"/>
      <c r="R36" s="40"/>
      <c r="S36" s="41"/>
      <c r="T36" s="44"/>
      <c r="W36" s="41"/>
      <c r="Y36" s="2" t="s">
        <v>202</v>
      </c>
      <c r="Z36" s="1">
        <v>0</v>
      </c>
      <c r="AA36" s="1" t="s">
        <v>167</v>
      </c>
    </row>
    <row r="37" spans="1:27" ht="12.75">
      <c r="A37" s="41">
        <v>33</v>
      </c>
      <c r="B37" s="2"/>
      <c r="C37" s="139"/>
      <c r="D37" s="41"/>
      <c r="E37" s="42"/>
      <c r="F37" s="2"/>
      <c r="G37" s="139"/>
      <c r="H37" s="41"/>
      <c r="I37" s="43"/>
      <c r="J37" s="2"/>
      <c r="K37" s="141"/>
      <c r="L37" s="41"/>
      <c r="M37" s="41"/>
      <c r="N37" s="43"/>
      <c r="O37" s="40" t="e">
        <f t="shared" si="0"/>
        <v>#DIV/0!</v>
      </c>
      <c r="P37" s="44"/>
      <c r="Q37" s="2"/>
      <c r="R37" s="40"/>
      <c r="S37" s="41"/>
      <c r="T37" s="44"/>
      <c r="W37" s="41"/>
      <c r="Y37" s="2" t="s">
        <v>203</v>
      </c>
      <c r="Z37" s="1">
        <v>3</v>
      </c>
      <c r="AA37" s="1">
        <v>3</v>
      </c>
    </row>
    <row r="38" spans="1:27" ht="12.75">
      <c r="A38" s="41">
        <v>34</v>
      </c>
      <c r="B38" s="2"/>
      <c r="C38" s="139"/>
      <c r="D38" s="41"/>
      <c r="E38" s="42"/>
      <c r="F38" s="2"/>
      <c r="G38" s="139"/>
      <c r="H38" s="41"/>
      <c r="I38" s="43"/>
      <c r="J38" s="2"/>
      <c r="K38" s="141"/>
      <c r="L38" s="41"/>
      <c r="M38" s="41"/>
      <c r="N38" s="43"/>
      <c r="O38" s="40" t="e">
        <f t="shared" si="0"/>
        <v>#DIV/0!</v>
      </c>
      <c r="P38" s="44"/>
      <c r="Q38" s="2"/>
      <c r="R38" s="40"/>
      <c r="S38" s="41"/>
      <c r="T38" s="44"/>
      <c r="W38" s="41"/>
      <c r="Y38" s="2" t="s">
        <v>204</v>
      </c>
      <c r="Z38" s="1">
        <v>3</v>
      </c>
      <c r="AA38" s="1">
        <v>3</v>
      </c>
    </row>
    <row r="39" spans="1:27" ht="12.75">
      <c r="A39" s="41">
        <v>35</v>
      </c>
      <c r="B39" s="2"/>
      <c r="C39" s="139"/>
      <c r="D39" s="41"/>
      <c r="E39" s="42"/>
      <c r="F39" s="2"/>
      <c r="G39" s="139"/>
      <c r="H39" s="41"/>
      <c r="I39" s="43"/>
      <c r="J39" s="2"/>
      <c r="K39" s="141"/>
      <c r="L39" s="41"/>
      <c r="M39" s="41"/>
      <c r="N39" s="43"/>
      <c r="O39" s="40" t="e">
        <f t="shared" si="0"/>
        <v>#DIV/0!</v>
      </c>
      <c r="P39" s="44"/>
      <c r="Q39" s="2"/>
      <c r="R39" s="40"/>
      <c r="S39" s="41"/>
      <c r="T39" s="44"/>
      <c r="W39" s="41"/>
      <c r="Y39" s="2" t="s">
        <v>205</v>
      </c>
      <c r="Z39" s="1">
        <v>1</v>
      </c>
      <c r="AA39" s="1">
        <v>2</v>
      </c>
    </row>
    <row r="40" spans="1:27" ht="12.75">
      <c r="A40" s="41">
        <v>36</v>
      </c>
      <c r="B40" s="2"/>
      <c r="C40" s="139"/>
      <c r="D40" s="41"/>
      <c r="E40" s="42"/>
      <c r="F40" s="2"/>
      <c r="G40" s="139"/>
      <c r="H40" s="41"/>
      <c r="I40" s="43"/>
      <c r="J40" s="2"/>
      <c r="K40" s="141"/>
      <c r="L40" s="41"/>
      <c r="M40" s="41"/>
      <c r="N40" s="43"/>
      <c r="O40" s="40" t="e">
        <f t="shared" si="0"/>
        <v>#DIV/0!</v>
      </c>
      <c r="P40" s="44"/>
      <c r="Q40" s="2"/>
      <c r="R40" s="40"/>
      <c r="S40" s="41"/>
      <c r="T40" s="44"/>
      <c r="W40" s="41"/>
      <c r="Y40" s="2" t="s">
        <v>206</v>
      </c>
      <c r="Z40" s="1">
        <v>3</v>
      </c>
      <c r="AA40" s="1">
        <v>3</v>
      </c>
    </row>
    <row r="41" spans="1:27" ht="12.75">
      <c r="A41" s="41">
        <v>37</v>
      </c>
      <c r="B41" s="2"/>
      <c r="C41" s="139"/>
      <c r="D41" s="41"/>
      <c r="E41" s="42"/>
      <c r="F41" s="2"/>
      <c r="G41" s="139"/>
      <c r="H41" s="41"/>
      <c r="I41" s="43"/>
      <c r="J41" s="2"/>
      <c r="K41" s="141"/>
      <c r="L41" s="41"/>
      <c r="M41" s="41"/>
      <c r="N41" s="43"/>
      <c r="O41" s="40" t="e">
        <f t="shared" si="0"/>
        <v>#DIV/0!</v>
      </c>
      <c r="P41" s="44"/>
      <c r="Q41" s="2"/>
      <c r="R41" s="40"/>
      <c r="S41" s="41"/>
      <c r="T41" s="44"/>
      <c r="W41" s="41"/>
      <c r="Y41" s="2" t="s">
        <v>207</v>
      </c>
      <c r="Z41" s="1">
        <v>1</v>
      </c>
      <c r="AA41" s="1">
        <v>2</v>
      </c>
    </row>
    <row r="42" spans="1:27" ht="12.75">
      <c r="A42" s="41">
        <v>38</v>
      </c>
      <c r="B42" s="2"/>
      <c r="C42" s="139"/>
      <c r="D42" s="41"/>
      <c r="E42" s="42"/>
      <c r="F42" s="2"/>
      <c r="G42" s="139"/>
      <c r="H42" s="41"/>
      <c r="I42" s="43"/>
      <c r="J42" s="2"/>
      <c r="K42" s="141"/>
      <c r="L42" s="41"/>
      <c r="M42" s="41"/>
      <c r="N42" s="43"/>
      <c r="O42" s="40" t="e">
        <f t="shared" si="0"/>
        <v>#DIV/0!</v>
      </c>
      <c r="P42" s="44"/>
      <c r="Q42" s="2"/>
      <c r="R42" s="40"/>
      <c r="S42" s="41"/>
      <c r="T42" s="44"/>
      <c r="W42" s="41"/>
      <c r="Y42" s="2" t="s">
        <v>208</v>
      </c>
      <c r="Z42" s="1">
        <v>3</v>
      </c>
      <c r="AA42" s="1">
        <v>1</v>
      </c>
    </row>
    <row r="43" spans="1:27" ht="12.75">
      <c r="A43" s="41">
        <v>39</v>
      </c>
      <c r="B43" s="2"/>
      <c r="C43" s="139"/>
      <c r="D43" s="41"/>
      <c r="E43" s="42"/>
      <c r="F43" s="2"/>
      <c r="G43" s="139"/>
      <c r="H43" s="41"/>
      <c r="I43" s="43"/>
      <c r="J43" s="2"/>
      <c r="K43" s="141"/>
      <c r="L43" s="41"/>
      <c r="M43" s="41"/>
      <c r="N43" s="43"/>
      <c r="O43" s="40" t="e">
        <f t="shared" si="0"/>
        <v>#DIV/0!</v>
      </c>
      <c r="P43" s="44"/>
      <c r="Q43" s="2"/>
      <c r="R43" s="40"/>
      <c r="S43" s="41"/>
      <c r="T43" s="44"/>
      <c r="W43" s="41"/>
      <c r="Y43" s="2" t="s">
        <v>209</v>
      </c>
      <c r="Z43" s="1">
        <v>3</v>
      </c>
      <c r="AA43" s="1">
        <v>3</v>
      </c>
    </row>
    <row r="44" spans="1:27" ht="12.75">
      <c r="A44" s="41">
        <v>40</v>
      </c>
      <c r="B44" s="2"/>
      <c r="C44" s="139"/>
      <c r="D44" s="41"/>
      <c r="E44" s="42"/>
      <c r="F44" s="2"/>
      <c r="G44" s="139"/>
      <c r="H44" s="41"/>
      <c r="I44" s="43"/>
      <c r="J44" s="2"/>
      <c r="K44" s="141"/>
      <c r="L44" s="41"/>
      <c r="M44" s="41"/>
      <c r="N44" s="43"/>
      <c r="O44" s="40" t="e">
        <f t="shared" si="0"/>
        <v>#DIV/0!</v>
      </c>
      <c r="P44" s="44"/>
      <c r="Q44" s="2"/>
      <c r="R44" s="40"/>
      <c r="S44" s="41"/>
      <c r="T44" s="44"/>
      <c r="W44" s="41"/>
      <c r="Y44" s="2" t="s">
        <v>210</v>
      </c>
      <c r="Z44" s="1">
        <v>2</v>
      </c>
      <c r="AA44" s="1">
        <v>3</v>
      </c>
    </row>
    <row r="45" spans="1:27" ht="12.75">
      <c r="A45" s="41">
        <v>41</v>
      </c>
      <c r="B45" s="2"/>
      <c r="C45" s="139"/>
      <c r="D45" s="41"/>
      <c r="E45" s="42"/>
      <c r="F45" s="2"/>
      <c r="G45" s="139"/>
      <c r="H45" s="41"/>
      <c r="I45" s="43"/>
      <c r="J45" s="2"/>
      <c r="K45" s="141"/>
      <c r="L45" s="41"/>
      <c r="M45" s="41"/>
      <c r="N45" s="43"/>
      <c r="O45" s="40" t="e">
        <f t="shared" si="0"/>
        <v>#DIV/0!</v>
      </c>
      <c r="P45" s="44"/>
      <c r="Q45" s="2"/>
      <c r="R45" s="40"/>
      <c r="S45" s="41"/>
      <c r="T45" s="44"/>
      <c r="W45" s="41"/>
      <c r="Y45" s="2" t="s">
        <v>211</v>
      </c>
      <c r="Z45" s="1">
        <v>3</v>
      </c>
      <c r="AA45" s="1">
        <v>1</v>
      </c>
    </row>
    <row r="46" spans="1:27" ht="12.75">
      <c r="A46" s="41">
        <v>42</v>
      </c>
      <c r="B46" s="2"/>
      <c r="C46" s="139"/>
      <c r="D46" s="41"/>
      <c r="E46" s="42"/>
      <c r="F46" s="2"/>
      <c r="G46" s="139"/>
      <c r="H46" s="41"/>
      <c r="I46" s="43"/>
      <c r="J46" s="2"/>
      <c r="K46" s="141"/>
      <c r="L46" s="41"/>
      <c r="M46" s="41"/>
      <c r="N46" s="43"/>
      <c r="O46" s="40" t="e">
        <f t="shared" si="0"/>
        <v>#DIV/0!</v>
      </c>
      <c r="P46" s="44"/>
      <c r="Q46" s="2"/>
      <c r="R46" s="40"/>
      <c r="S46" s="41"/>
      <c r="T46" s="44"/>
      <c r="W46" s="41"/>
      <c r="Y46" s="2"/>
      <c r="Z46" s="1">
        <v>0</v>
      </c>
      <c r="AA46" s="1" t="s">
        <v>167</v>
      </c>
    </row>
    <row r="47" spans="1:27" ht="12.75">
      <c r="A47" s="41">
        <v>43</v>
      </c>
      <c r="B47" s="2"/>
      <c r="C47" s="139"/>
      <c r="D47" s="41"/>
      <c r="E47" s="42"/>
      <c r="F47" s="2"/>
      <c r="G47" s="139"/>
      <c r="H47" s="41"/>
      <c r="I47" s="43"/>
      <c r="J47" s="2"/>
      <c r="K47" s="141"/>
      <c r="L47" s="41"/>
      <c r="M47" s="41"/>
      <c r="N47" s="43"/>
      <c r="O47" s="40" t="e">
        <f t="shared" si="0"/>
        <v>#DIV/0!</v>
      </c>
      <c r="P47" s="44"/>
      <c r="Q47" s="2"/>
      <c r="R47" s="40"/>
      <c r="S47" s="41"/>
      <c r="T47" s="44"/>
      <c r="W47" s="41"/>
      <c r="Y47" s="2"/>
      <c r="Z47" s="1">
        <v>0</v>
      </c>
      <c r="AA47" s="1" t="s">
        <v>167</v>
      </c>
    </row>
    <row r="48" spans="1:27" ht="12.75">
      <c r="A48" s="41">
        <v>44</v>
      </c>
      <c r="B48" s="2"/>
      <c r="C48" s="139"/>
      <c r="D48" s="41"/>
      <c r="E48" s="42"/>
      <c r="F48" s="2"/>
      <c r="G48" s="139"/>
      <c r="H48" s="41"/>
      <c r="I48" s="43"/>
      <c r="J48" s="2"/>
      <c r="K48" s="141"/>
      <c r="L48" s="41"/>
      <c r="M48" s="41"/>
      <c r="N48" s="43"/>
      <c r="O48" s="40" t="e">
        <f t="shared" si="0"/>
        <v>#DIV/0!</v>
      </c>
      <c r="P48" s="44"/>
      <c r="Q48" s="2"/>
      <c r="R48" s="40"/>
      <c r="S48" s="41"/>
      <c r="T48" s="44"/>
      <c r="W48" s="41"/>
      <c r="Y48" s="2"/>
      <c r="Z48" s="1">
        <v>0</v>
      </c>
      <c r="AA48" s="1" t="s">
        <v>167</v>
      </c>
    </row>
    <row r="49" spans="1:27" ht="12.75">
      <c r="A49" s="41">
        <v>45</v>
      </c>
      <c r="B49" s="2"/>
      <c r="C49" s="139"/>
      <c r="D49" s="41"/>
      <c r="E49" s="42"/>
      <c r="F49" s="2"/>
      <c r="G49" s="139"/>
      <c r="H49" s="41"/>
      <c r="I49" s="43"/>
      <c r="J49" s="2"/>
      <c r="K49" s="141"/>
      <c r="L49" s="41"/>
      <c r="M49" s="41"/>
      <c r="N49" s="43"/>
      <c r="O49" s="40" t="e">
        <f t="shared" si="0"/>
        <v>#DIV/0!</v>
      </c>
      <c r="P49" s="44"/>
      <c r="Q49" s="2"/>
      <c r="R49" s="40"/>
      <c r="S49" s="41"/>
      <c r="T49" s="44"/>
      <c r="W49" s="41"/>
      <c r="Y49" s="2"/>
      <c r="Z49" s="1">
        <v>0</v>
      </c>
      <c r="AA49" s="1" t="s">
        <v>167</v>
      </c>
    </row>
    <row r="50" spans="1:27" ht="12.75">
      <c r="A50" s="41">
        <v>46</v>
      </c>
      <c r="B50" s="2"/>
      <c r="C50" s="139"/>
      <c r="D50" s="41"/>
      <c r="E50" s="42"/>
      <c r="F50" s="2"/>
      <c r="G50" s="139"/>
      <c r="H50" s="41"/>
      <c r="I50" s="43"/>
      <c r="J50" s="2"/>
      <c r="K50" s="141"/>
      <c r="L50" s="41"/>
      <c r="M50" s="41"/>
      <c r="N50" s="43"/>
      <c r="O50" s="40" t="e">
        <f t="shared" si="0"/>
        <v>#DIV/0!</v>
      </c>
      <c r="P50" s="44"/>
      <c r="Q50" s="2"/>
      <c r="R50" s="40"/>
      <c r="S50" s="41"/>
      <c r="T50" s="44"/>
      <c r="W50" s="41"/>
      <c r="Y50" s="2"/>
      <c r="Z50" s="1">
        <v>0</v>
      </c>
      <c r="AA50" s="1" t="s">
        <v>167</v>
      </c>
    </row>
    <row r="51" spans="1:27" ht="12.75">
      <c r="A51" s="41">
        <v>47</v>
      </c>
      <c r="B51" s="2"/>
      <c r="C51" s="139"/>
      <c r="D51" s="41"/>
      <c r="E51" s="42"/>
      <c r="F51" s="2"/>
      <c r="G51" s="139"/>
      <c r="H51" s="41"/>
      <c r="I51" s="43"/>
      <c r="J51" s="2"/>
      <c r="K51" s="141"/>
      <c r="L51" s="41"/>
      <c r="M51" s="41"/>
      <c r="N51" s="43"/>
      <c r="O51" s="40" t="e">
        <f t="shared" si="0"/>
        <v>#DIV/0!</v>
      </c>
      <c r="P51" s="44"/>
      <c r="Q51" s="2"/>
      <c r="R51" s="40"/>
      <c r="S51" s="41"/>
      <c r="T51" s="44"/>
      <c r="W51" s="41"/>
      <c r="Y51" s="2"/>
      <c r="Z51" s="1">
        <v>0</v>
      </c>
      <c r="AA51" s="1" t="s">
        <v>167</v>
      </c>
    </row>
    <row r="52" spans="1:27" ht="12.75">
      <c r="A52" s="41">
        <v>48</v>
      </c>
      <c r="B52" s="2"/>
      <c r="C52" s="139"/>
      <c r="D52" s="41"/>
      <c r="E52" s="42"/>
      <c r="F52" s="2"/>
      <c r="G52" s="139"/>
      <c r="H52" s="41"/>
      <c r="I52" s="43"/>
      <c r="J52" s="2"/>
      <c r="K52" s="141"/>
      <c r="L52" s="41"/>
      <c r="M52" s="41"/>
      <c r="N52" s="43"/>
      <c r="O52" s="40" t="e">
        <f t="shared" si="0"/>
        <v>#DIV/0!</v>
      </c>
      <c r="P52" s="44"/>
      <c r="Q52" s="2"/>
      <c r="R52" s="40"/>
      <c r="S52" s="41"/>
      <c r="T52" s="44"/>
      <c r="W52" s="41"/>
      <c r="Y52" s="2"/>
      <c r="Z52" s="1">
        <v>0</v>
      </c>
      <c r="AA52" s="1" t="s">
        <v>167</v>
      </c>
    </row>
    <row r="53" spans="1:27" ht="12.75">
      <c r="A53" s="41">
        <v>49</v>
      </c>
      <c r="B53" s="2"/>
      <c r="C53" s="139"/>
      <c r="D53" s="41"/>
      <c r="E53" s="42"/>
      <c r="F53" s="2"/>
      <c r="G53" s="139"/>
      <c r="H53" s="41"/>
      <c r="I53" s="43"/>
      <c r="J53" s="2"/>
      <c r="K53" s="141"/>
      <c r="L53" s="41"/>
      <c r="M53" s="41"/>
      <c r="N53" s="43"/>
      <c r="O53" s="40" t="e">
        <f t="shared" si="0"/>
        <v>#DIV/0!</v>
      </c>
      <c r="P53" s="44"/>
      <c r="Q53" s="2"/>
      <c r="R53" s="40"/>
      <c r="S53" s="41"/>
      <c r="T53" s="44"/>
      <c r="W53" s="41"/>
      <c r="Y53" s="2"/>
      <c r="Z53" s="1">
        <v>0</v>
      </c>
      <c r="AA53" s="1" t="s">
        <v>167</v>
      </c>
    </row>
    <row r="54" spans="1:27" ht="12.75">
      <c r="A54" s="41">
        <v>50</v>
      </c>
      <c r="B54" s="2"/>
      <c r="C54" s="139"/>
      <c r="D54" s="41"/>
      <c r="E54" s="42"/>
      <c r="F54" s="2"/>
      <c r="G54" s="139"/>
      <c r="H54" s="41"/>
      <c r="I54" s="43"/>
      <c r="J54" s="2"/>
      <c r="K54" s="141"/>
      <c r="L54" s="41"/>
      <c r="M54" s="41"/>
      <c r="N54" s="43"/>
      <c r="O54" s="40" t="e">
        <f t="shared" si="0"/>
        <v>#DIV/0!</v>
      </c>
      <c r="P54" s="44"/>
      <c r="Q54" s="2"/>
      <c r="R54" s="40"/>
      <c r="S54" s="41"/>
      <c r="T54" s="44"/>
      <c r="W54" s="41"/>
      <c r="Y54" s="2"/>
      <c r="Z54" s="1">
        <v>0</v>
      </c>
      <c r="AA54" s="1" t="s">
        <v>167</v>
      </c>
    </row>
    <row r="55" spans="1:27" ht="12.75">
      <c r="A55" s="41">
        <v>51</v>
      </c>
      <c r="B55" s="2"/>
      <c r="C55" s="139"/>
      <c r="D55" s="41"/>
      <c r="E55" s="42"/>
      <c r="F55" s="2"/>
      <c r="G55" s="139"/>
      <c r="H55" s="41"/>
      <c r="I55" s="43"/>
      <c r="J55" s="2"/>
      <c r="K55" s="141"/>
      <c r="L55" s="41"/>
      <c r="M55" s="41"/>
      <c r="N55" s="43"/>
      <c r="O55" s="40" t="e">
        <f t="shared" si="0"/>
        <v>#DIV/0!</v>
      </c>
      <c r="P55" s="44"/>
      <c r="Q55" s="2"/>
      <c r="R55" s="40"/>
      <c r="S55" s="41"/>
      <c r="T55" s="44"/>
      <c r="W55" s="41"/>
      <c r="Y55" s="2"/>
      <c r="Z55" s="1">
        <v>0</v>
      </c>
      <c r="AA55" s="1" t="s">
        <v>167</v>
      </c>
    </row>
    <row r="56" spans="1:27" ht="12.75">
      <c r="A56" s="41">
        <v>52</v>
      </c>
      <c r="B56" s="2"/>
      <c r="C56" s="139"/>
      <c r="D56" s="41"/>
      <c r="E56" s="42"/>
      <c r="F56" s="2"/>
      <c r="G56" s="139"/>
      <c r="H56" s="41"/>
      <c r="I56" s="43"/>
      <c r="J56" s="2"/>
      <c r="K56" s="141"/>
      <c r="L56" s="41"/>
      <c r="M56" s="41"/>
      <c r="N56" s="43"/>
      <c r="O56" s="40" t="e">
        <f t="shared" si="0"/>
        <v>#DIV/0!</v>
      </c>
      <c r="P56" s="44"/>
      <c r="Q56" s="2"/>
      <c r="R56" s="40"/>
      <c r="S56" s="41"/>
      <c r="T56" s="44"/>
      <c r="W56" s="41"/>
      <c r="Y56" s="2"/>
      <c r="Z56" s="1">
        <v>0</v>
      </c>
      <c r="AA56" s="1" t="s">
        <v>167</v>
      </c>
    </row>
    <row r="57" spans="1:27" ht="12.75">
      <c r="A57" s="41">
        <v>53</v>
      </c>
      <c r="B57" s="2"/>
      <c r="C57" s="139"/>
      <c r="D57" s="41"/>
      <c r="E57" s="42"/>
      <c r="F57" s="2"/>
      <c r="G57" s="139"/>
      <c r="H57" s="41"/>
      <c r="I57" s="43"/>
      <c r="J57" s="2"/>
      <c r="K57" s="141"/>
      <c r="L57" s="41"/>
      <c r="M57" s="41"/>
      <c r="N57" s="43"/>
      <c r="O57" s="40" t="e">
        <f t="shared" si="0"/>
        <v>#DIV/0!</v>
      </c>
      <c r="P57" s="44"/>
      <c r="Q57" s="2"/>
      <c r="R57" s="40"/>
      <c r="S57" s="41"/>
      <c r="T57" s="44"/>
      <c r="W57" s="41"/>
      <c r="Y57" s="2"/>
      <c r="Z57" s="1">
        <v>0</v>
      </c>
      <c r="AA57" s="1" t="s">
        <v>167</v>
      </c>
    </row>
    <row r="58" spans="1:27" ht="12.75">
      <c r="A58" s="41">
        <v>54</v>
      </c>
      <c r="B58" s="2"/>
      <c r="C58" s="139"/>
      <c r="D58" s="41"/>
      <c r="E58" s="42"/>
      <c r="F58" s="2"/>
      <c r="G58" s="139"/>
      <c r="H58" s="41"/>
      <c r="I58" s="43"/>
      <c r="J58" s="2"/>
      <c r="K58" s="141"/>
      <c r="L58" s="41"/>
      <c r="M58" s="41"/>
      <c r="N58" s="43"/>
      <c r="O58" s="40" t="e">
        <f t="shared" si="0"/>
        <v>#DIV/0!</v>
      </c>
      <c r="P58" s="44"/>
      <c r="Q58" s="2"/>
      <c r="R58" s="40"/>
      <c r="S58" s="41"/>
      <c r="T58" s="44"/>
      <c r="W58" s="41"/>
      <c r="Y58" s="2"/>
      <c r="Z58" s="1">
        <v>0</v>
      </c>
      <c r="AA58" s="1" t="s">
        <v>167</v>
      </c>
    </row>
    <row r="59" spans="1:27" ht="12.75">
      <c r="A59" s="41">
        <v>55</v>
      </c>
      <c r="B59" s="2"/>
      <c r="C59" s="139"/>
      <c r="D59" s="41"/>
      <c r="E59" s="42"/>
      <c r="F59" s="2"/>
      <c r="G59" s="139"/>
      <c r="H59" s="41"/>
      <c r="I59" s="43"/>
      <c r="J59" s="2"/>
      <c r="K59" s="141"/>
      <c r="L59" s="41"/>
      <c r="M59" s="41"/>
      <c r="N59" s="43"/>
      <c r="O59" s="40" t="e">
        <f t="shared" si="0"/>
        <v>#DIV/0!</v>
      </c>
      <c r="P59" s="44"/>
      <c r="Q59" s="2"/>
      <c r="R59" s="40"/>
      <c r="S59" s="41"/>
      <c r="T59" s="44"/>
      <c r="W59" s="41"/>
      <c r="Y59" s="2"/>
      <c r="Z59" s="1">
        <v>0</v>
      </c>
      <c r="AA59" s="1" t="s">
        <v>167</v>
      </c>
    </row>
    <row r="60" spans="1:27" ht="12.75">
      <c r="A60" s="41">
        <v>56</v>
      </c>
      <c r="B60" s="2"/>
      <c r="C60" s="139"/>
      <c r="D60" s="41"/>
      <c r="E60" s="42"/>
      <c r="F60" s="2"/>
      <c r="G60" s="139"/>
      <c r="H60" s="41"/>
      <c r="I60" s="43"/>
      <c r="J60" s="2"/>
      <c r="K60" s="141"/>
      <c r="L60" s="41"/>
      <c r="M60" s="41"/>
      <c r="N60" s="43"/>
      <c r="O60" s="40" t="e">
        <f t="shared" si="0"/>
        <v>#DIV/0!</v>
      </c>
      <c r="P60" s="44"/>
      <c r="Q60" s="2"/>
      <c r="R60" s="40"/>
      <c r="S60" s="41"/>
      <c r="T60" s="44"/>
      <c r="W60" s="41"/>
      <c r="Y60" s="2"/>
      <c r="Z60" s="1">
        <v>0</v>
      </c>
      <c r="AA60" s="1" t="s">
        <v>167</v>
      </c>
    </row>
    <row r="61" spans="1:27" ht="12.75">
      <c r="A61" s="41">
        <v>57</v>
      </c>
      <c r="B61" s="2"/>
      <c r="C61" s="139"/>
      <c r="D61" s="41"/>
      <c r="E61" s="42"/>
      <c r="F61" s="2"/>
      <c r="G61" s="139"/>
      <c r="H61" s="41"/>
      <c r="I61" s="43"/>
      <c r="J61" s="2"/>
      <c r="K61" s="141"/>
      <c r="L61" s="41"/>
      <c r="M61" s="41"/>
      <c r="N61" s="43"/>
      <c r="O61" s="40" t="e">
        <f t="shared" si="0"/>
        <v>#DIV/0!</v>
      </c>
      <c r="P61" s="44"/>
      <c r="Q61" s="2"/>
      <c r="R61" s="40"/>
      <c r="S61" s="41"/>
      <c r="T61" s="44"/>
      <c r="W61" s="41"/>
      <c r="Y61" s="2"/>
      <c r="Z61" s="1">
        <v>0</v>
      </c>
      <c r="AA61" s="1" t="s">
        <v>167</v>
      </c>
    </row>
    <row r="62" spans="1:27" ht="12.75">
      <c r="A62" s="41">
        <v>58</v>
      </c>
      <c r="B62" s="2"/>
      <c r="C62" s="139"/>
      <c r="D62" s="41"/>
      <c r="E62" s="42"/>
      <c r="F62" s="2"/>
      <c r="G62" s="139"/>
      <c r="H62" s="41"/>
      <c r="I62" s="43"/>
      <c r="J62" s="2"/>
      <c r="K62" s="141"/>
      <c r="L62" s="41"/>
      <c r="M62" s="41"/>
      <c r="N62" s="43"/>
      <c r="O62" s="40" t="e">
        <f t="shared" si="0"/>
        <v>#DIV/0!</v>
      </c>
      <c r="P62" s="44"/>
      <c r="Q62" s="2"/>
      <c r="R62" s="40"/>
      <c r="S62" s="41"/>
      <c r="T62" s="44"/>
      <c r="W62" s="41"/>
      <c r="Y62" s="2"/>
      <c r="Z62" s="1">
        <v>0</v>
      </c>
      <c r="AA62" s="1" t="s">
        <v>167</v>
      </c>
    </row>
    <row r="63" spans="1:27" ht="12.75">
      <c r="A63" s="41">
        <v>59</v>
      </c>
      <c r="B63" s="2"/>
      <c r="C63" s="139"/>
      <c r="D63" s="41"/>
      <c r="E63" s="42"/>
      <c r="F63" s="2"/>
      <c r="G63" s="139"/>
      <c r="H63" s="41"/>
      <c r="I63" s="43"/>
      <c r="J63" s="2"/>
      <c r="K63" s="141"/>
      <c r="L63" s="41"/>
      <c r="M63" s="41"/>
      <c r="N63" s="43"/>
      <c r="O63" s="40" t="e">
        <f t="shared" si="0"/>
        <v>#DIV/0!</v>
      </c>
      <c r="P63" s="44"/>
      <c r="Q63" s="2"/>
      <c r="R63" s="40"/>
      <c r="S63" s="41"/>
      <c r="T63" s="44"/>
      <c r="W63" s="41"/>
      <c r="Y63" s="2"/>
      <c r="Z63" s="1">
        <v>0</v>
      </c>
      <c r="AA63" s="1" t="s">
        <v>167</v>
      </c>
    </row>
    <row r="64" spans="1:27" ht="12.75">
      <c r="A64" s="41">
        <v>60</v>
      </c>
      <c r="B64" s="2"/>
      <c r="C64" s="139"/>
      <c r="D64" s="41"/>
      <c r="E64" s="42"/>
      <c r="F64" s="2"/>
      <c r="G64" s="139"/>
      <c r="H64" s="41"/>
      <c r="I64" s="43"/>
      <c r="J64" s="2"/>
      <c r="K64" s="141"/>
      <c r="L64" s="41"/>
      <c r="M64" s="41"/>
      <c r="N64" s="43"/>
      <c r="O64" s="40" t="e">
        <f t="shared" si="0"/>
        <v>#DIV/0!</v>
      </c>
      <c r="P64" s="44"/>
      <c r="Q64" s="2"/>
      <c r="R64" s="40"/>
      <c r="S64" s="41"/>
      <c r="T64" s="44"/>
      <c r="W64" s="41"/>
      <c r="Y64" s="2"/>
      <c r="Z64" s="1">
        <v>0</v>
      </c>
      <c r="AA64" s="1" t="s">
        <v>167</v>
      </c>
    </row>
    <row r="65" spans="1:27" ht="12.75">
      <c r="A65" s="41">
        <v>61</v>
      </c>
      <c r="B65" s="2"/>
      <c r="C65" s="139"/>
      <c r="D65" s="41"/>
      <c r="E65" s="42"/>
      <c r="F65" s="2"/>
      <c r="G65" s="139"/>
      <c r="H65" s="41"/>
      <c r="I65" s="43"/>
      <c r="J65" s="2"/>
      <c r="K65" s="141"/>
      <c r="L65" s="41"/>
      <c r="M65" s="41"/>
      <c r="N65" s="43"/>
      <c r="O65" s="40" t="e">
        <f t="shared" si="0"/>
        <v>#DIV/0!</v>
      </c>
      <c r="P65" s="44"/>
      <c r="Q65" s="2"/>
      <c r="R65" s="40"/>
      <c r="S65" s="41"/>
      <c r="T65" s="44"/>
      <c r="W65" s="41"/>
      <c r="Y65" s="2"/>
      <c r="Z65" s="1">
        <v>0</v>
      </c>
      <c r="AA65" s="1" t="s">
        <v>167</v>
      </c>
    </row>
    <row r="66" spans="1:27" ht="12.75">
      <c r="A66" s="41">
        <v>62</v>
      </c>
      <c r="B66" s="2"/>
      <c r="C66" s="139"/>
      <c r="D66" s="41"/>
      <c r="E66" s="42"/>
      <c r="F66" s="2"/>
      <c r="G66" s="139"/>
      <c r="H66" s="41"/>
      <c r="I66" s="43"/>
      <c r="J66" s="2"/>
      <c r="K66" s="141"/>
      <c r="L66" s="41"/>
      <c r="M66" s="41"/>
      <c r="N66" s="43"/>
      <c r="O66" s="40" t="e">
        <f t="shared" si="0"/>
        <v>#DIV/0!</v>
      </c>
      <c r="P66" s="44"/>
      <c r="Q66" s="2"/>
      <c r="R66" s="40"/>
      <c r="S66" s="41"/>
      <c r="T66" s="44"/>
      <c r="W66" s="41"/>
      <c r="Y66" s="2"/>
      <c r="Z66" s="1">
        <v>0</v>
      </c>
      <c r="AA66" s="1" t="s">
        <v>167</v>
      </c>
    </row>
    <row r="67" spans="1:27" ht="12.75">
      <c r="A67" s="41">
        <v>63</v>
      </c>
      <c r="B67" s="2"/>
      <c r="C67" s="139"/>
      <c r="D67" s="41"/>
      <c r="E67" s="42"/>
      <c r="F67" s="2"/>
      <c r="G67" s="139"/>
      <c r="H67" s="41"/>
      <c r="I67" s="43"/>
      <c r="J67" s="2"/>
      <c r="K67" s="141"/>
      <c r="L67" s="41"/>
      <c r="M67" s="41"/>
      <c r="N67" s="43"/>
      <c r="O67" s="40" t="e">
        <f t="shared" si="0"/>
        <v>#DIV/0!</v>
      </c>
      <c r="P67" s="44"/>
      <c r="Q67" s="2"/>
      <c r="R67" s="40"/>
      <c r="S67" s="41"/>
      <c r="T67" s="44"/>
      <c r="W67" s="41"/>
      <c r="Y67" s="2"/>
      <c r="Z67" s="1">
        <v>0</v>
      </c>
      <c r="AA67" s="1" t="s">
        <v>167</v>
      </c>
    </row>
    <row r="68" spans="1:27" ht="12.75">
      <c r="A68" s="41">
        <v>64</v>
      </c>
      <c r="B68" s="2"/>
      <c r="C68" s="139"/>
      <c r="D68" s="41"/>
      <c r="E68" s="42"/>
      <c r="F68" s="2"/>
      <c r="G68" s="139"/>
      <c r="H68" s="41"/>
      <c r="I68" s="43"/>
      <c r="J68" s="2"/>
      <c r="K68" s="141"/>
      <c r="L68" s="41"/>
      <c r="M68" s="41"/>
      <c r="N68" s="43"/>
      <c r="O68" s="40" t="e">
        <f t="shared" si="0"/>
        <v>#DIV/0!</v>
      </c>
      <c r="P68" s="44"/>
      <c r="Q68" s="2"/>
      <c r="R68" s="40"/>
      <c r="S68" s="41"/>
      <c r="T68" s="44"/>
      <c r="W68" s="41"/>
      <c r="Y68" s="2"/>
      <c r="Z68" s="1">
        <v>0</v>
      </c>
      <c r="AA68" s="1" t="s">
        <v>167</v>
      </c>
    </row>
    <row r="69" spans="1:27" ht="12.75">
      <c r="A69" s="41">
        <v>65</v>
      </c>
      <c r="B69" s="2"/>
      <c r="C69" s="139"/>
      <c r="D69" s="41"/>
      <c r="E69" s="42"/>
      <c r="F69" s="2"/>
      <c r="G69" s="139"/>
      <c r="H69" s="41"/>
      <c r="I69" s="43"/>
      <c r="J69" s="2"/>
      <c r="K69" s="141"/>
      <c r="L69" s="41"/>
      <c r="M69" s="41"/>
      <c r="N69" s="43"/>
      <c r="O69" s="40" t="e">
        <f t="shared" si="0"/>
        <v>#DIV/0!</v>
      </c>
      <c r="P69" s="44"/>
      <c r="Q69" s="2"/>
      <c r="R69" s="40"/>
      <c r="S69" s="41"/>
      <c r="T69" s="44"/>
      <c r="W69" s="41"/>
      <c r="Y69" s="2"/>
      <c r="Z69" s="1">
        <v>0</v>
      </c>
      <c r="AA69" s="1" t="s">
        <v>167</v>
      </c>
    </row>
    <row r="70" spans="1:27" ht="12.75">
      <c r="A70" s="41">
        <v>66</v>
      </c>
      <c r="B70" s="2"/>
      <c r="C70" s="139"/>
      <c r="D70" s="41"/>
      <c r="E70" s="42"/>
      <c r="F70" s="2"/>
      <c r="G70" s="139"/>
      <c r="H70" s="41"/>
      <c r="I70" s="43"/>
      <c r="J70" s="2"/>
      <c r="K70" s="141"/>
      <c r="L70" s="41"/>
      <c r="M70" s="41"/>
      <c r="N70" s="43"/>
      <c r="O70" s="40" t="e">
        <f aca="true" t="shared" si="1" ref="O70:O104">AVERAGE(D70,H70,L70)</f>
        <v>#DIV/0!</v>
      </c>
      <c r="P70" s="44"/>
      <c r="Q70" s="2"/>
      <c r="R70" s="40"/>
      <c r="S70" s="41"/>
      <c r="T70" s="44"/>
      <c r="W70" s="41"/>
      <c r="Y70" s="2"/>
      <c r="Z70" s="1">
        <v>0</v>
      </c>
      <c r="AA70" s="1" t="s">
        <v>167</v>
      </c>
    </row>
    <row r="71" spans="1:27" ht="12.75">
      <c r="A71" s="41">
        <v>67</v>
      </c>
      <c r="B71" s="2"/>
      <c r="C71" s="139"/>
      <c r="D71" s="41"/>
      <c r="E71" s="42"/>
      <c r="F71" s="2"/>
      <c r="G71" s="139"/>
      <c r="H71" s="41"/>
      <c r="I71" s="43"/>
      <c r="J71" s="2"/>
      <c r="K71" s="141"/>
      <c r="L71" s="41"/>
      <c r="M71" s="41"/>
      <c r="N71" s="43"/>
      <c r="O71" s="40" t="e">
        <f t="shared" si="1"/>
        <v>#DIV/0!</v>
      </c>
      <c r="P71" s="44"/>
      <c r="Q71" s="2"/>
      <c r="R71" s="40"/>
      <c r="S71" s="41"/>
      <c r="T71" s="44"/>
      <c r="W71" s="41"/>
      <c r="Y71" s="2"/>
      <c r="Z71" s="1">
        <v>0</v>
      </c>
      <c r="AA71" s="1" t="s">
        <v>167</v>
      </c>
    </row>
    <row r="72" spans="1:27" ht="12.75">
      <c r="A72" s="41">
        <v>68</v>
      </c>
      <c r="B72" s="2"/>
      <c r="C72" s="139"/>
      <c r="D72" s="41"/>
      <c r="E72" s="42"/>
      <c r="F72" s="2"/>
      <c r="G72" s="139"/>
      <c r="H72" s="41"/>
      <c r="I72" s="43"/>
      <c r="J72" s="2"/>
      <c r="K72" s="141"/>
      <c r="L72" s="41"/>
      <c r="M72" s="41"/>
      <c r="N72" s="43"/>
      <c r="O72" s="40" t="e">
        <f t="shared" si="1"/>
        <v>#DIV/0!</v>
      </c>
      <c r="P72" s="44"/>
      <c r="Q72" s="2"/>
      <c r="R72" s="40"/>
      <c r="S72" s="41"/>
      <c r="T72" s="44"/>
      <c r="W72" s="41"/>
      <c r="Y72" s="2"/>
      <c r="Z72" s="1">
        <v>0</v>
      </c>
      <c r="AA72" s="1" t="s">
        <v>167</v>
      </c>
    </row>
    <row r="73" spans="1:27" ht="12.75">
      <c r="A73" s="41">
        <v>69</v>
      </c>
      <c r="B73" s="2"/>
      <c r="C73" s="139"/>
      <c r="D73" s="41"/>
      <c r="E73" s="42"/>
      <c r="F73" s="2"/>
      <c r="G73" s="139"/>
      <c r="H73" s="41"/>
      <c r="I73" s="43"/>
      <c r="J73" s="2"/>
      <c r="K73" s="141"/>
      <c r="L73" s="41"/>
      <c r="M73" s="41"/>
      <c r="N73" s="43"/>
      <c r="O73" s="40" t="e">
        <f t="shared" si="1"/>
        <v>#DIV/0!</v>
      </c>
      <c r="P73" s="44"/>
      <c r="Q73" s="2"/>
      <c r="R73" s="40"/>
      <c r="S73" s="41"/>
      <c r="T73" s="44"/>
      <c r="W73" s="41"/>
      <c r="Y73" s="2"/>
      <c r="Z73" s="1">
        <v>0</v>
      </c>
      <c r="AA73" s="1" t="s">
        <v>167</v>
      </c>
    </row>
    <row r="74" spans="1:27" ht="12.75">
      <c r="A74" s="41">
        <v>70</v>
      </c>
      <c r="B74" s="2"/>
      <c r="C74" s="139"/>
      <c r="D74" s="41"/>
      <c r="E74" s="42"/>
      <c r="F74" s="2"/>
      <c r="G74" s="139"/>
      <c r="H74" s="41"/>
      <c r="I74" s="43"/>
      <c r="J74" s="2"/>
      <c r="K74" s="141"/>
      <c r="L74" s="41"/>
      <c r="M74" s="41"/>
      <c r="N74" s="43"/>
      <c r="O74" s="40" t="e">
        <f t="shared" si="1"/>
        <v>#DIV/0!</v>
      </c>
      <c r="P74" s="44"/>
      <c r="Q74" s="2"/>
      <c r="R74" s="40"/>
      <c r="S74" s="41"/>
      <c r="T74" s="44"/>
      <c r="W74" s="41"/>
      <c r="Y74" s="2"/>
      <c r="Z74" s="1">
        <v>0</v>
      </c>
      <c r="AA74" s="1" t="s">
        <v>167</v>
      </c>
    </row>
    <row r="75" spans="1:27" ht="12.75">
      <c r="A75" s="41">
        <v>71</v>
      </c>
      <c r="B75" s="2"/>
      <c r="C75" s="139"/>
      <c r="D75" s="41"/>
      <c r="E75" s="42"/>
      <c r="F75" s="2"/>
      <c r="G75" s="139"/>
      <c r="H75" s="41"/>
      <c r="I75" s="43"/>
      <c r="J75" s="2"/>
      <c r="K75" s="141"/>
      <c r="L75" s="41"/>
      <c r="M75" s="41"/>
      <c r="N75" s="43"/>
      <c r="O75" s="40" t="e">
        <f t="shared" si="1"/>
        <v>#DIV/0!</v>
      </c>
      <c r="P75" s="44"/>
      <c r="Q75" s="2"/>
      <c r="R75" s="40"/>
      <c r="S75" s="41"/>
      <c r="T75" s="44"/>
      <c r="W75" s="41"/>
      <c r="Y75" s="2"/>
      <c r="Z75" s="1">
        <v>0</v>
      </c>
      <c r="AA75" s="1" t="s">
        <v>167</v>
      </c>
    </row>
    <row r="76" spans="1:27" ht="12.75">
      <c r="A76" s="41">
        <v>72</v>
      </c>
      <c r="B76" s="2"/>
      <c r="C76" s="139"/>
      <c r="D76" s="41"/>
      <c r="E76" s="42"/>
      <c r="F76" s="2"/>
      <c r="G76" s="139"/>
      <c r="H76" s="41"/>
      <c r="I76" s="43"/>
      <c r="J76" s="2"/>
      <c r="K76" s="141"/>
      <c r="L76" s="41"/>
      <c r="M76" s="41"/>
      <c r="N76" s="43"/>
      <c r="O76" s="40" t="e">
        <f t="shared" si="1"/>
        <v>#DIV/0!</v>
      </c>
      <c r="P76" s="44"/>
      <c r="Q76" s="2"/>
      <c r="R76" s="40"/>
      <c r="S76" s="41"/>
      <c r="T76" s="44"/>
      <c r="W76" s="41"/>
      <c r="Y76" s="2"/>
      <c r="Z76" s="1">
        <v>0</v>
      </c>
      <c r="AA76" s="1" t="s">
        <v>167</v>
      </c>
    </row>
    <row r="77" spans="1:27" ht="12.75">
      <c r="A77" s="41">
        <v>73</v>
      </c>
      <c r="B77" s="2"/>
      <c r="C77" s="139"/>
      <c r="D77" s="41"/>
      <c r="E77" s="42"/>
      <c r="F77" s="2"/>
      <c r="G77" s="139"/>
      <c r="H77" s="41"/>
      <c r="I77" s="43"/>
      <c r="J77" s="2"/>
      <c r="K77" s="141"/>
      <c r="L77" s="41"/>
      <c r="M77" s="41"/>
      <c r="N77" s="43"/>
      <c r="O77" s="40" t="e">
        <f t="shared" si="1"/>
        <v>#DIV/0!</v>
      </c>
      <c r="P77" s="44"/>
      <c r="Q77" s="2"/>
      <c r="R77" s="40"/>
      <c r="S77" s="41"/>
      <c r="T77" s="44"/>
      <c r="W77" s="41"/>
      <c r="Y77" s="2"/>
      <c r="Z77" s="1">
        <v>0</v>
      </c>
      <c r="AA77" s="1" t="s">
        <v>167</v>
      </c>
    </row>
    <row r="78" spans="1:27" ht="12.75">
      <c r="A78" s="41">
        <v>74</v>
      </c>
      <c r="B78" s="2"/>
      <c r="C78" s="139"/>
      <c r="D78" s="41"/>
      <c r="E78" s="42"/>
      <c r="F78" s="2"/>
      <c r="G78" s="139"/>
      <c r="H78" s="41"/>
      <c r="I78" s="43"/>
      <c r="J78" s="2"/>
      <c r="K78" s="141"/>
      <c r="L78" s="41"/>
      <c r="M78" s="41"/>
      <c r="N78" s="43"/>
      <c r="O78" s="40" t="e">
        <f t="shared" si="1"/>
        <v>#DIV/0!</v>
      </c>
      <c r="P78" s="44"/>
      <c r="Q78" s="2"/>
      <c r="R78" s="40"/>
      <c r="S78" s="41"/>
      <c r="T78" s="44"/>
      <c r="W78" s="41"/>
      <c r="Y78" s="2"/>
      <c r="Z78" s="1">
        <v>0</v>
      </c>
      <c r="AA78" s="1" t="s">
        <v>167</v>
      </c>
    </row>
    <row r="79" spans="1:27" ht="12.75">
      <c r="A79" s="41">
        <v>75</v>
      </c>
      <c r="B79" s="2"/>
      <c r="C79" s="139"/>
      <c r="D79" s="41"/>
      <c r="E79" s="42"/>
      <c r="F79" s="2"/>
      <c r="G79" s="139"/>
      <c r="H79" s="41"/>
      <c r="I79" s="43"/>
      <c r="J79" s="2"/>
      <c r="K79" s="141"/>
      <c r="L79" s="41"/>
      <c r="M79" s="41"/>
      <c r="N79" s="43"/>
      <c r="O79" s="40" t="e">
        <f t="shared" si="1"/>
        <v>#DIV/0!</v>
      </c>
      <c r="P79" s="44"/>
      <c r="Q79" s="2"/>
      <c r="R79" s="40"/>
      <c r="S79" s="41"/>
      <c r="T79" s="44"/>
      <c r="W79" s="41"/>
      <c r="Y79" s="2"/>
      <c r="Z79" s="1">
        <v>0</v>
      </c>
      <c r="AA79" s="1" t="s">
        <v>167</v>
      </c>
    </row>
    <row r="80" spans="1:27" ht="12.75">
      <c r="A80" s="41">
        <v>76</v>
      </c>
      <c r="B80" s="2"/>
      <c r="C80" s="139"/>
      <c r="D80" s="41"/>
      <c r="E80" s="42"/>
      <c r="F80" s="2"/>
      <c r="G80" s="139"/>
      <c r="H80" s="41"/>
      <c r="I80" s="43"/>
      <c r="J80" s="2"/>
      <c r="K80" s="141"/>
      <c r="L80" s="41"/>
      <c r="M80" s="41"/>
      <c r="N80" s="43"/>
      <c r="O80" s="40" t="e">
        <f t="shared" si="1"/>
        <v>#DIV/0!</v>
      </c>
      <c r="P80" s="44"/>
      <c r="Q80" s="2"/>
      <c r="R80" s="40"/>
      <c r="S80" s="41"/>
      <c r="T80" s="44"/>
      <c r="W80" s="41"/>
      <c r="Y80" s="2"/>
      <c r="Z80" s="1">
        <v>0</v>
      </c>
      <c r="AA80" s="1" t="s">
        <v>167</v>
      </c>
    </row>
    <row r="81" spans="1:27" ht="12.75">
      <c r="A81" s="41">
        <v>77</v>
      </c>
      <c r="B81" s="2"/>
      <c r="C81" s="139"/>
      <c r="D81" s="41"/>
      <c r="E81" s="42"/>
      <c r="F81" s="2"/>
      <c r="G81" s="139"/>
      <c r="H81" s="41"/>
      <c r="I81" s="43"/>
      <c r="J81" s="2"/>
      <c r="K81" s="141"/>
      <c r="L81" s="41"/>
      <c r="M81" s="41"/>
      <c r="N81" s="43"/>
      <c r="O81" s="40" t="e">
        <f t="shared" si="1"/>
        <v>#DIV/0!</v>
      </c>
      <c r="P81" s="44"/>
      <c r="Q81" s="2"/>
      <c r="R81" s="40"/>
      <c r="S81" s="41"/>
      <c r="T81" s="44"/>
      <c r="W81" s="41"/>
      <c r="Y81" s="2"/>
      <c r="Z81" s="1">
        <v>0</v>
      </c>
      <c r="AA81" s="1" t="s">
        <v>167</v>
      </c>
    </row>
    <row r="82" spans="1:27" ht="12.75">
      <c r="A82" s="41">
        <v>78</v>
      </c>
      <c r="B82" s="2"/>
      <c r="C82" s="139"/>
      <c r="D82" s="41"/>
      <c r="E82" s="42"/>
      <c r="F82" s="2"/>
      <c r="G82" s="139"/>
      <c r="H82" s="41"/>
      <c r="I82" s="43"/>
      <c r="J82" s="2"/>
      <c r="K82" s="141"/>
      <c r="L82" s="41"/>
      <c r="M82" s="41"/>
      <c r="N82" s="43"/>
      <c r="O82" s="40" t="e">
        <f t="shared" si="1"/>
        <v>#DIV/0!</v>
      </c>
      <c r="P82" s="44"/>
      <c r="Q82" s="2"/>
      <c r="R82" s="40"/>
      <c r="S82" s="41"/>
      <c r="T82" s="44"/>
      <c r="W82" s="41"/>
      <c r="Y82" s="2"/>
      <c r="Z82" s="1">
        <v>0</v>
      </c>
      <c r="AA82" s="1" t="s">
        <v>167</v>
      </c>
    </row>
    <row r="83" spans="1:27" ht="12.75">
      <c r="A83" s="41">
        <v>79</v>
      </c>
      <c r="B83" s="2"/>
      <c r="C83" s="139"/>
      <c r="D83" s="41"/>
      <c r="E83" s="42"/>
      <c r="F83" s="2"/>
      <c r="G83" s="139"/>
      <c r="H83" s="41"/>
      <c r="I83" s="43"/>
      <c r="J83" s="2"/>
      <c r="K83" s="141"/>
      <c r="L83" s="41"/>
      <c r="M83" s="41"/>
      <c r="N83" s="43"/>
      <c r="O83" s="40" t="e">
        <f t="shared" si="1"/>
        <v>#DIV/0!</v>
      </c>
      <c r="P83" s="44"/>
      <c r="Q83" s="2"/>
      <c r="R83" s="40"/>
      <c r="S83" s="41"/>
      <c r="T83" s="44"/>
      <c r="W83" s="41"/>
      <c r="Y83" s="2"/>
      <c r="Z83" s="1">
        <v>0</v>
      </c>
      <c r="AA83" s="1" t="s">
        <v>167</v>
      </c>
    </row>
    <row r="84" spans="1:27" ht="12.75">
      <c r="A84" s="41">
        <v>80</v>
      </c>
      <c r="B84" s="2"/>
      <c r="C84" s="139"/>
      <c r="D84" s="41"/>
      <c r="E84" s="42"/>
      <c r="F84" s="2"/>
      <c r="G84" s="139"/>
      <c r="H84" s="41"/>
      <c r="I84" s="43"/>
      <c r="J84" s="2"/>
      <c r="K84" s="141"/>
      <c r="L84" s="41"/>
      <c r="M84" s="41"/>
      <c r="N84" s="43"/>
      <c r="O84" s="40" t="e">
        <f t="shared" si="1"/>
        <v>#DIV/0!</v>
      </c>
      <c r="P84" s="44"/>
      <c r="Q84" s="2"/>
      <c r="R84" s="40"/>
      <c r="S84" s="41"/>
      <c r="T84" s="44"/>
      <c r="W84" s="41"/>
      <c r="Y84" s="2"/>
      <c r="Z84" s="1">
        <v>0</v>
      </c>
      <c r="AA84" s="1" t="s">
        <v>167</v>
      </c>
    </row>
    <row r="85" spans="1:27" ht="12.75">
      <c r="A85" s="41">
        <v>81</v>
      </c>
      <c r="B85" s="2"/>
      <c r="C85" s="139"/>
      <c r="D85" s="41"/>
      <c r="E85" s="42"/>
      <c r="F85" s="2"/>
      <c r="G85" s="139"/>
      <c r="H85" s="41"/>
      <c r="I85" s="43"/>
      <c r="J85" s="2"/>
      <c r="K85" s="141"/>
      <c r="L85" s="41"/>
      <c r="M85" s="41"/>
      <c r="N85" s="43"/>
      <c r="O85" s="40" t="e">
        <f t="shared" si="1"/>
        <v>#DIV/0!</v>
      </c>
      <c r="P85" s="44"/>
      <c r="Q85" s="2"/>
      <c r="R85" s="40"/>
      <c r="S85" s="41"/>
      <c r="T85" s="44"/>
      <c r="W85" s="41"/>
      <c r="Y85" s="2"/>
      <c r="Z85" s="1">
        <v>0</v>
      </c>
      <c r="AA85" s="1" t="s">
        <v>167</v>
      </c>
    </row>
    <row r="86" spans="1:27" ht="12.75">
      <c r="A86" s="41">
        <v>82</v>
      </c>
      <c r="B86" s="2"/>
      <c r="C86" s="139"/>
      <c r="D86" s="41"/>
      <c r="E86" s="42"/>
      <c r="F86" s="2"/>
      <c r="G86" s="139"/>
      <c r="H86" s="41"/>
      <c r="I86" s="43"/>
      <c r="J86" s="2"/>
      <c r="K86" s="141"/>
      <c r="L86" s="41"/>
      <c r="M86" s="41"/>
      <c r="N86" s="43"/>
      <c r="O86" s="40" t="e">
        <f t="shared" si="1"/>
        <v>#DIV/0!</v>
      </c>
      <c r="P86" s="44"/>
      <c r="Q86" s="2"/>
      <c r="R86" s="40"/>
      <c r="S86" s="41"/>
      <c r="T86" s="44"/>
      <c r="W86" s="41"/>
      <c r="Y86" s="2"/>
      <c r="Z86" s="1">
        <v>0</v>
      </c>
      <c r="AA86" s="1" t="s">
        <v>167</v>
      </c>
    </row>
    <row r="87" spans="1:27" ht="12.75">
      <c r="A87" s="41">
        <v>83</v>
      </c>
      <c r="B87" s="64"/>
      <c r="C87" s="139"/>
      <c r="D87" s="41"/>
      <c r="E87" s="42"/>
      <c r="F87" s="64"/>
      <c r="G87" s="139"/>
      <c r="H87" s="41"/>
      <c r="I87" s="43"/>
      <c r="J87" s="64"/>
      <c r="K87" s="141"/>
      <c r="L87" s="41"/>
      <c r="M87" s="41"/>
      <c r="N87" s="43"/>
      <c r="O87" s="40" t="e">
        <f t="shared" si="1"/>
        <v>#DIV/0!</v>
      </c>
      <c r="P87" s="44"/>
      <c r="Q87" s="64"/>
      <c r="R87" s="40"/>
      <c r="S87" s="41"/>
      <c r="T87" s="44"/>
      <c r="W87" s="41"/>
      <c r="Y87" s="64"/>
      <c r="Z87" s="1">
        <v>0</v>
      </c>
      <c r="AA87" s="1" t="s">
        <v>167</v>
      </c>
    </row>
    <row r="88" spans="1:25" ht="12.75">
      <c r="A88" s="41">
        <v>84</v>
      </c>
      <c r="B88" s="51"/>
      <c r="C88" s="139"/>
      <c r="D88" s="41"/>
      <c r="E88" s="42"/>
      <c r="F88" s="51"/>
      <c r="G88" s="139"/>
      <c r="H88" s="41"/>
      <c r="I88" s="43"/>
      <c r="J88" s="51"/>
      <c r="K88" s="141"/>
      <c r="L88" s="41"/>
      <c r="M88" s="41"/>
      <c r="N88" s="43"/>
      <c r="O88" s="40" t="e">
        <f t="shared" si="1"/>
        <v>#DIV/0!</v>
      </c>
      <c r="P88" s="44"/>
      <c r="Q88" s="51"/>
      <c r="R88" s="40"/>
      <c r="S88" s="41"/>
      <c r="T88" s="44"/>
      <c r="W88" s="41"/>
      <c r="Y88" s="51"/>
    </row>
    <row r="89" spans="1:25" ht="12.75">
      <c r="A89" s="41">
        <v>85</v>
      </c>
      <c r="B89" s="39"/>
      <c r="C89" s="139"/>
      <c r="D89" s="41"/>
      <c r="E89" s="42"/>
      <c r="F89" s="39"/>
      <c r="G89" s="139"/>
      <c r="H89" s="41"/>
      <c r="I89" s="43"/>
      <c r="J89" s="39"/>
      <c r="K89" s="141"/>
      <c r="L89" s="41"/>
      <c r="M89" s="41"/>
      <c r="N89" s="43"/>
      <c r="O89" s="40" t="e">
        <f t="shared" si="1"/>
        <v>#DIV/0!</v>
      </c>
      <c r="P89" s="44"/>
      <c r="Q89" s="39"/>
      <c r="R89" s="40"/>
      <c r="S89" s="41"/>
      <c r="T89" s="44"/>
      <c r="W89" s="41"/>
      <c r="Y89" s="39"/>
    </row>
    <row r="90" spans="1:25" ht="12.75">
      <c r="A90" s="41">
        <v>86</v>
      </c>
      <c r="B90" s="2"/>
      <c r="C90" s="139"/>
      <c r="D90" s="41"/>
      <c r="E90" s="42"/>
      <c r="F90" s="2"/>
      <c r="G90" s="139"/>
      <c r="H90" s="41"/>
      <c r="I90" s="43"/>
      <c r="J90" s="2"/>
      <c r="K90" s="141"/>
      <c r="L90" s="41"/>
      <c r="M90" s="41"/>
      <c r="N90" s="43"/>
      <c r="O90" s="40" t="e">
        <f t="shared" si="1"/>
        <v>#DIV/0!</v>
      </c>
      <c r="P90" s="44"/>
      <c r="Q90" s="2"/>
      <c r="R90" s="40"/>
      <c r="S90" s="41"/>
      <c r="T90" s="44"/>
      <c r="W90" s="41"/>
      <c r="Y90" s="2"/>
    </row>
    <row r="91" spans="1:25" ht="12.75">
      <c r="A91" s="41">
        <v>87</v>
      </c>
      <c r="B91" s="2"/>
      <c r="C91" s="139"/>
      <c r="D91" s="41"/>
      <c r="E91" s="42"/>
      <c r="F91" s="2"/>
      <c r="G91" s="139"/>
      <c r="H91" s="41"/>
      <c r="I91" s="43"/>
      <c r="J91" s="2"/>
      <c r="K91" s="141"/>
      <c r="L91" s="41"/>
      <c r="M91" s="41"/>
      <c r="N91" s="43"/>
      <c r="O91" s="40" t="e">
        <f t="shared" si="1"/>
        <v>#DIV/0!</v>
      </c>
      <c r="P91" s="44"/>
      <c r="Q91" s="2"/>
      <c r="R91" s="40"/>
      <c r="S91" s="41"/>
      <c r="T91" s="44"/>
      <c r="W91" s="41"/>
      <c r="Y91" s="2"/>
    </row>
    <row r="92" spans="1:25" ht="12.75">
      <c r="A92" s="41">
        <v>88</v>
      </c>
      <c r="B92" s="2"/>
      <c r="C92" s="139"/>
      <c r="D92" s="41"/>
      <c r="E92" s="42"/>
      <c r="F92" s="2"/>
      <c r="G92" s="139"/>
      <c r="H92" s="41"/>
      <c r="I92" s="43"/>
      <c r="J92" s="2"/>
      <c r="K92" s="141"/>
      <c r="L92" s="41"/>
      <c r="M92" s="41"/>
      <c r="N92" s="43"/>
      <c r="O92" s="40" t="e">
        <f t="shared" si="1"/>
        <v>#DIV/0!</v>
      </c>
      <c r="P92" s="44"/>
      <c r="Q92" s="2"/>
      <c r="R92" s="40"/>
      <c r="S92" s="41"/>
      <c r="T92" s="44"/>
      <c r="W92" s="41"/>
      <c r="Y92" s="2"/>
    </row>
    <row r="93" spans="1:25" ht="12.75">
      <c r="A93" s="41">
        <v>89</v>
      </c>
      <c r="B93" s="2"/>
      <c r="C93" s="139"/>
      <c r="D93" s="41"/>
      <c r="E93" s="42"/>
      <c r="F93" s="2"/>
      <c r="G93" s="139"/>
      <c r="H93" s="41"/>
      <c r="I93" s="43"/>
      <c r="J93" s="2"/>
      <c r="K93" s="141"/>
      <c r="L93" s="41"/>
      <c r="M93" s="41"/>
      <c r="N93" s="43"/>
      <c r="O93" s="40" t="e">
        <f t="shared" si="1"/>
        <v>#DIV/0!</v>
      </c>
      <c r="P93" s="44"/>
      <c r="Q93" s="2"/>
      <c r="R93" s="40"/>
      <c r="S93" s="41"/>
      <c r="T93" s="44"/>
      <c r="W93" s="41"/>
      <c r="Y93" s="2"/>
    </row>
    <row r="94" spans="1:25" ht="12.75">
      <c r="A94" s="41">
        <v>90</v>
      </c>
      <c r="B94" s="2"/>
      <c r="C94" s="139"/>
      <c r="D94" s="41"/>
      <c r="E94" s="42"/>
      <c r="F94" s="2"/>
      <c r="G94" s="139"/>
      <c r="H94" s="41"/>
      <c r="I94" s="43"/>
      <c r="J94" s="2"/>
      <c r="K94" s="141"/>
      <c r="L94" s="41"/>
      <c r="M94" s="41"/>
      <c r="N94" s="43"/>
      <c r="O94" s="40" t="e">
        <f t="shared" si="1"/>
        <v>#DIV/0!</v>
      </c>
      <c r="P94" s="44"/>
      <c r="Q94" s="2"/>
      <c r="R94" s="40"/>
      <c r="S94" s="41"/>
      <c r="T94" s="44"/>
      <c r="W94" s="41"/>
      <c r="Y94" s="2"/>
    </row>
    <row r="95" spans="1:25" ht="12.75">
      <c r="A95" s="41">
        <v>91</v>
      </c>
      <c r="B95" s="2"/>
      <c r="C95" s="139"/>
      <c r="D95" s="41"/>
      <c r="E95" s="42"/>
      <c r="F95" s="2"/>
      <c r="G95" s="139"/>
      <c r="H95" s="41"/>
      <c r="I95" s="43"/>
      <c r="J95" s="2"/>
      <c r="K95" s="141"/>
      <c r="L95" s="41"/>
      <c r="M95" s="41"/>
      <c r="N95" s="43"/>
      <c r="O95" s="40" t="e">
        <f t="shared" si="1"/>
        <v>#DIV/0!</v>
      </c>
      <c r="P95" s="44"/>
      <c r="Q95" s="2"/>
      <c r="R95" s="40"/>
      <c r="S95" s="41"/>
      <c r="T95" s="44"/>
      <c r="W95" s="41"/>
      <c r="Y95" s="2"/>
    </row>
    <row r="96" spans="1:25" ht="12.75">
      <c r="A96" s="41">
        <v>92</v>
      </c>
      <c r="B96" s="2"/>
      <c r="C96" s="139"/>
      <c r="D96" s="41"/>
      <c r="E96" s="42"/>
      <c r="F96" s="2"/>
      <c r="G96" s="139"/>
      <c r="H96" s="41"/>
      <c r="I96" s="43"/>
      <c r="J96" s="2"/>
      <c r="K96" s="141"/>
      <c r="L96" s="41"/>
      <c r="M96" s="41"/>
      <c r="N96" s="43"/>
      <c r="O96" s="40" t="e">
        <f t="shared" si="1"/>
        <v>#DIV/0!</v>
      </c>
      <c r="P96" s="44"/>
      <c r="Q96" s="2"/>
      <c r="R96" s="40"/>
      <c r="S96" s="41"/>
      <c r="T96" s="44"/>
      <c r="W96" s="41"/>
      <c r="Y96" s="2"/>
    </row>
    <row r="97" spans="1:25" ht="12.75">
      <c r="A97" s="41">
        <v>93</v>
      </c>
      <c r="B97" s="2"/>
      <c r="C97" s="139"/>
      <c r="D97" s="41"/>
      <c r="E97" s="42"/>
      <c r="F97" s="2"/>
      <c r="G97" s="139"/>
      <c r="H97" s="41"/>
      <c r="I97" s="43"/>
      <c r="J97" s="2"/>
      <c r="K97" s="141"/>
      <c r="L97" s="41"/>
      <c r="M97" s="41"/>
      <c r="N97" s="43"/>
      <c r="O97" s="40" t="e">
        <f t="shared" si="1"/>
        <v>#DIV/0!</v>
      </c>
      <c r="P97" s="44"/>
      <c r="Q97" s="2"/>
      <c r="R97" s="40"/>
      <c r="S97" s="41"/>
      <c r="T97" s="44"/>
      <c r="W97" s="41"/>
      <c r="Y97" s="2"/>
    </row>
    <row r="98" spans="1:25" ht="12.75">
      <c r="A98" s="41">
        <v>94</v>
      </c>
      <c r="B98" s="2"/>
      <c r="C98" s="139"/>
      <c r="D98" s="41"/>
      <c r="E98" s="42"/>
      <c r="F98" s="2"/>
      <c r="G98" s="139"/>
      <c r="H98" s="41"/>
      <c r="I98" s="43"/>
      <c r="J98" s="2"/>
      <c r="K98" s="141"/>
      <c r="L98" s="41"/>
      <c r="M98" s="41"/>
      <c r="N98" s="43"/>
      <c r="O98" s="40" t="e">
        <f t="shared" si="1"/>
        <v>#DIV/0!</v>
      </c>
      <c r="P98" s="44"/>
      <c r="Q98" s="2"/>
      <c r="R98" s="40"/>
      <c r="S98" s="41"/>
      <c r="T98" s="44"/>
      <c r="W98" s="41"/>
      <c r="Y98" s="2"/>
    </row>
    <row r="99" spans="1:25" ht="12.75">
      <c r="A99" s="41">
        <v>95</v>
      </c>
      <c r="B99" s="2"/>
      <c r="C99" s="139"/>
      <c r="D99" s="41"/>
      <c r="E99" s="42"/>
      <c r="F99" s="2"/>
      <c r="G99" s="139"/>
      <c r="H99" s="41"/>
      <c r="I99" s="43"/>
      <c r="J99" s="2"/>
      <c r="K99" s="141"/>
      <c r="L99" s="41"/>
      <c r="M99" s="41"/>
      <c r="N99" s="43"/>
      <c r="O99" s="40" t="e">
        <f t="shared" si="1"/>
        <v>#DIV/0!</v>
      </c>
      <c r="P99" s="44"/>
      <c r="Q99" s="2"/>
      <c r="R99" s="40"/>
      <c r="S99" s="41"/>
      <c r="T99" s="44"/>
      <c r="W99" s="41"/>
      <c r="Y99" s="2"/>
    </row>
    <row r="100" spans="1:25" ht="12.75">
      <c r="A100" s="41">
        <v>96</v>
      </c>
      <c r="B100" s="2"/>
      <c r="C100" s="139"/>
      <c r="D100" s="41"/>
      <c r="E100" s="42"/>
      <c r="F100" s="2"/>
      <c r="G100" s="139"/>
      <c r="H100" s="41"/>
      <c r="I100" s="43"/>
      <c r="J100" s="2"/>
      <c r="K100" s="141"/>
      <c r="L100" s="41"/>
      <c r="M100" s="41"/>
      <c r="N100" s="43"/>
      <c r="O100" s="40" t="e">
        <f t="shared" si="1"/>
        <v>#DIV/0!</v>
      </c>
      <c r="P100" s="44"/>
      <c r="Q100" s="2"/>
      <c r="R100" s="40"/>
      <c r="S100" s="41"/>
      <c r="T100" s="44"/>
      <c r="W100" s="41"/>
      <c r="Y100" s="2"/>
    </row>
    <row r="101" spans="1:25" ht="12.75">
      <c r="A101" s="41">
        <v>97</v>
      </c>
      <c r="B101" s="2"/>
      <c r="C101" s="139"/>
      <c r="D101" s="41"/>
      <c r="E101" s="42"/>
      <c r="F101" s="2"/>
      <c r="G101" s="139"/>
      <c r="H101" s="41"/>
      <c r="I101" s="43"/>
      <c r="J101" s="2"/>
      <c r="K101" s="141"/>
      <c r="L101" s="41"/>
      <c r="M101" s="41"/>
      <c r="N101" s="43"/>
      <c r="O101" s="40" t="e">
        <f t="shared" si="1"/>
        <v>#DIV/0!</v>
      </c>
      <c r="P101" s="44"/>
      <c r="Q101" s="2"/>
      <c r="R101" s="40"/>
      <c r="S101" s="41"/>
      <c r="T101" s="44"/>
      <c r="W101" s="41"/>
      <c r="Y101" s="2"/>
    </row>
    <row r="102" spans="1:25" ht="12.75">
      <c r="A102" s="41">
        <v>98</v>
      </c>
      <c r="B102" s="2"/>
      <c r="C102" s="139"/>
      <c r="D102" s="41"/>
      <c r="E102" s="42"/>
      <c r="F102" s="2"/>
      <c r="G102" s="139"/>
      <c r="H102" s="41"/>
      <c r="I102" s="43"/>
      <c r="J102" s="2"/>
      <c r="K102" s="141"/>
      <c r="L102" s="41"/>
      <c r="M102" s="41"/>
      <c r="N102" s="43"/>
      <c r="O102" s="40" t="e">
        <f t="shared" si="1"/>
        <v>#DIV/0!</v>
      </c>
      <c r="P102" s="44"/>
      <c r="Q102" s="2"/>
      <c r="R102" s="40"/>
      <c r="S102" s="41"/>
      <c r="T102" s="44"/>
      <c r="W102" s="41"/>
      <c r="Y102" s="2"/>
    </row>
    <row r="103" spans="1:25" ht="12.75">
      <c r="A103" s="41">
        <v>99</v>
      </c>
      <c r="B103" s="2"/>
      <c r="C103" s="139"/>
      <c r="D103" s="41"/>
      <c r="E103" s="42"/>
      <c r="F103" s="2"/>
      <c r="G103" s="139"/>
      <c r="H103" s="41"/>
      <c r="I103" s="43"/>
      <c r="J103" s="2"/>
      <c r="K103" s="141"/>
      <c r="L103" s="41"/>
      <c r="M103" s="41"/>
      <c r="N103" s="43"/>
      <c r="O103" s="40" t="e">
        <f t="shared" si="1"/>
        <v>#DIV/0!</v>
      </c>
      <c r="P103" s="44"/>
      <c r="Q103" s="2"/>
      <c r="R103" s="40"/>
      <c r="S103" s="41"/>
      <c r="T103" s="44"/>
      <c r="W103" s="41"/>
      <c r="Y103" s="2"/>
    </row>
    <row r="104" spans="1:25" ht="12.75">
      <c r="A104" s="41">
        <v>100</v>
      </c>
      <c r="B104" s="2"/>
      <c r="C104" s="140"/>
      <c r="D104" s="41"/>
      <c r="E104" s="42"/>
      <c r="F104" s="2"/>
      <c r="G104" s="140"/>
      <c r="H104" s="41"/>
      <c r="I104" s="43"/>
      <c r="J104" s="2"/>
      <c r="K104" s="141"/>
      <c r="L104" s="41"/>
      <c r="M104" s="41"/>
      <c r="N104" s="43"/>
      <c r="O104" s="40" t="e">
        <f t="shared" si="1"/>
        <v>#DIV/0!</v>
      </c>
      <c r="P104" s="44"/>
      <c r="Q104" s="2"/>
      <c r="R104" s="40"/>
      <c r="S104" s="41"/>
      <c r="T104" s="44"/>
      <c r="W104" s="41"/>
      <c r="Y104" s="2"/>
    </row>
    <row r="105" s="3" customFormat="1" ht="9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Potemri</dc:creator>
  <cp:keywords/>
  <dc:description/>
  <cp:lastModifiedBy>jpotemri</cp:lastModifiedBy>
  <cp:lastPrinted>2009-06-15T20:26:51Z</cp:lastPrinted>
  <dcterms:created xsi:type="dcterms:W3CDTF">2009-05-04T13:24:46Z</dcterms:created>
  <dcterms:modified xsi:type="dcterms:W3CDTF">2010-06-02T03:16:47Z</dcterms:modified>
  <cp:category/>
  <cp:version/>
  <cp:contentType/>
  <cp:contentStatus/>
</cp:coreProperties>
</file>